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FD7D9BD3-3C5E-FA4D-AB23-BBB2513DFAF2}" xr6:coauthVersionLast="47" xr6:coauthVersionMax="47" xr10:uidLastSave="{00000000-0000-0000-0000-000000000000}"/>
  <bookViews>
    <workbookView xWindow="38400" yWindow="500" windowWidth="29040" windowHeight="1584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Tabelle1!$A$1:$BB$109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3" i="1" l="1"/>
  <c r="AX83" i="1"/>
  <c r="AV83" i="1"/>
  <c r="AR83" i="1"/>
  <c r="AP83" i="1"/>
  <c r="AN83" i="1"/>
  <c r="AV80" i="1"/>
  <c r="AH83" i="1"/>
  <c r="AF83" i="1"/>
  <c r="AD83" i="1"/>
  <c r="Z83" i="1"/>
  <c r="X83" i="1"/>
  <c r="V83" i="1"/>
  <c r="AD80" i="1"/>
  <c r="D83" i="1"/>
  <c r="F83" i="1"/>
  <c r="H83" i="1"/>
  <c r="P83" i="1"/>
  <c r="N83" i="1"/>
  <c r="L83" i="1"/>
  <c r="L80" i="1"/>
  <c r="AN47" i="1"/>
  <c r="AP47" i="1"/>
  <c r="AR47" i="1"/>
  <c r="AZ47" i="1"/>
  <c r="AX47" i="1"/>
  <c r="AV47" i="1"/>
  <c r="AV44" i="1"/>
  <c r="V47" i="1"/>
  <c r="X47" i="1"/>
  <c r="Z47" i="1"/>
  <c r="AH47" i="1"/>
  <c r="AF47" i="1"/>
  <c r="AD47" i="1"/>
  <c r="AD44" i="1"/>
  <c r="D47" i="1"/>
  <c r="F47" i="1"/>
  <c r="H47" i="1"/>
  <c r="P47" i="1"/>
  <c r="N47" i="1"/>
  <c r="L47" i="1"/>
  <c r="L44" i="1"/>
  <c r="V11" i="1"/>
  <c r="X11" i="1"/>
  <c r="Z11" i="1"/>
  <c r="AH11" i="1"/>
  <c r="AF11" i="1"/>
  <c r="AD11" i="1"/>
  <c r="AD8" i="1"/>
  <c r="L8" i="1"/>
  <c r="D11" i="1"/>
  <c r="F11" i="1"/>
  <c r="H11" i="1"/>
  <c r="P11" i="1"/>
  <c r="L11" i="1"/>
  <c r="N11" i="1"/>
  <c r="T46" i="1" l="1"/>
  <c r="AL82" i="1" l="1"/>
  <c r="AY80" i="1"/>
  <c r="T82" i="1"/>
  <c r="AG80" i="1"/>
  <c r="B82" i="1"/>
  <c r="O80" i="1"/>
  <c r="AL46" i="1"/>
  <c r="AY44" i="1"/>
  <c r="B46" i="1"/>
  <c r="O44" i="1"/>
  <c r="AL10" i="1"/>
  <c r="AY8" i="1"/>
  <c r="AG44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T83" i="1"/>
  <c r="AB83" i="1"/>
  <c r="J83" i="1"/>
  <c r="AT47" i="1"/>
  <c r="AB47" i="1"/>
  <c r="J47" i="1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E14" i="2" l="1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  <c r="J11" i="1"/>
</calcChain>
</file>

<file path=xl/sharedStrings.xml><?xml version="1.0" encoding="utf-8"?>
<sst xmlns="http://schemas.openxmlformats.org/spreadsheetml/2006/main" count="436" uniqueCount="51">
  <si>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</si>
  <si>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</si>
  <si>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</si>
  <si>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</si>
  <si>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</si>
  <si>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</si>
  <si>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</si>
  <si>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</si>
  <si>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</si>
  <si>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</si>
  <si>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</si>
  <si>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</si>
  <si>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</si>
  <si>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</si>
  <si>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</si>
  <si>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</si>
  <si>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</si>
  <si>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</si>
  <si>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</si>
  <si>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</si>
  <si>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</si>
  <si>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</si>
  <si>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</si>
  <si>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</si>
  <si>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</si>
  <si>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</si>
  <si>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</si>
  <si>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</si>
  <si>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</si>
  <si>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 xml:space="preserve">Kontrolle: </t>
  </si>
  <si>
    <t xml:space="preserve">Gerät:                                </t>
  </si>
  <si>
    <t xml:space="preserve">Lot: </t>
  </si>
  <si>
    <t>Resultat</t>
  </si>
  <si>
    <t xml:space="preserve">Verfall: </t>
  </si>
  <si>
    <t>AFIAS</t>
  </si>
  <si>
    <t>Liquid QC Cardiac</t>
  </si>
  <si>
    <t>Tn-I Plus</t>
  </si>
  <si>
    <t>ng/l</t>
  </si>
  <si>
    <t>Nt-proBNP</t>
  </si>
  <si>
    <t>D-Dimer</t>
  </si>
  <si>
    <t>ng/ml</t>
  </si>
  <si>
    <t>2303181B</t>
  </si>
  <si>
    <t>NT-proBNP</t>
  </si>
  <si>
    <t>Lot: NBTDC01G</t>
  </si>
  <si>
    <t>Lot: DDTFB88F, DDTFB92F</t>
  </si>
  <si>
    <t>Lot: DDTAB77F</t>
  </si>
  <si>
    <t xml:space="preserve">Lot: TNSFB60G  </t>
  </si>
  <si>
    <t>alle übrigen Lot</t>
  </si>
  <si>
    <t>Lot NBTCB99G LotNBTGC12G</t>
  </si>
  <si>
    <t>Übrige / Autre Lot</t>
  </si>
  <si>
    <t>Lot: TNTECO02X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</si>
</sst>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0" fillId="0" borderId="0" xfId="0" applyNumberFormat="1"/>
    <xf numFmtId="49" fontId="0" fillId="0" borderId="32" xfId="0" applyNumberFormat="1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164" fontId="19" fillId="0" borderId="37" xfId="0" quotePrefix="1" applyNumberFormat="1" applyFont="1" applyBorder="1" applyAlignment="1">
      <alignment horizontal="right" vertical="center"/>
    </xf>
    <xf numFmtId="164" fontId="19" fillId="0" borderId="2" xfId="0" quotePrefix="1" applyNumberFormat="1" applyFont="1" applyBorder="1" applyAlignment="1">
      <alignment horizontal="right" vertical="center"/>
    </xf>
    <xf numFmtId="164" fontId="19" fillId="0" borderId="36" xfId="0" quotePrefix="1" applyNumberFormat="1" applyFont="1" applyBorder="1" applyAlignment="1">
      <alignment horizontal="right" vertical="center"/>
    </xf>
    <xf numFmtId="0" fontId="19" fillId="0" borderId="25" xfId="0" quotePrefix="1" applyFont="1" applyBorder="1" applyAlignment="1">
      <alignment horizontal="center" vertical="center"/>
    </xf>
    <xf numFmtId="0" fontId="19" fillId="0" borderId="26" xfId="0" quotePrefix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" fontId="19" fillId="0" borderId="23" xfId="0" quotePrefix="1" applyNumberFormat="1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 vertical="center"/>
    </xf>
    <xf numFmtId="1" fontId="19" fillId="0" borderId="37" xfId="0" quotePrefix="1" applyNumberFormat="1" applyFont="1" applyBorder="1" applyAlignment="1">
      <alignment horizontal="right" vertical="center"/>
    </xf>
    <xf numFmtId="1" fontId="19" fillId="0" borderId="2" xfId="0" quotePrefix="1" applyNumberFormat="1" applyFont="1" applyBorder="1" applyAlignment="1">
      <alignment horizontal="right" vertical="center"/>
    </xf>
    <xf numFmtId="1" fontId="19" fillId="0" borderId="36" xfId="0" quotePrefix="1" applyNumberFormat="1" applyFont="1" applyBorder="1" applyAlignment="1">
      <alignment horizontal="right" vertic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19" fillId="0" borderId="27" xfId="0" quotePrefix="1" applyFont="1" applyBorder="1" applyAlignment="1">
      <alignment horizontal="center" vertical="center"/>
    </xf>
    <xf numFmtId="9" fontId="19" fillId="0" borderId="2" xfId="1" applyFont="1" applyBorder="1" applyAlignment="1" applyProtection="1">
      <alignment horizontal="right" vertical="center"/>
    </xf>
    <xf numFmtId="9" fontId="19" fillId="0" borderId="22" xfId="1" applyFont="1" applyBorder="1" applyAlignment="1" applyProtection="1">
      <alignment horizontal="right" vertical="center"/>
    </xf>
    <xf numFmtId="9" fontId="19" fillId="0" borderId="2" xfId="0" applyNumberFormat="1" applyFont="1" applyBorder="1" applyAlignment="1">
      <alignment horizontal="right" vertical="center"/>
    </xf>
    <xf numFmtId="9" fontId="19" fillId="0" borderId="2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" xfId="0" quotePrefix="1" applyFont="1" applyBorder="1" applyAlignment="1">
      <alignment horizontal="center" vertical="center"/>
    </xf>
    <xf numFmtId="0" fontId="19" fillId="0" borderId="22" xfId="0" quotePrefix="1" applyFont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1" fontId="19" fillId="0" borderId="37" xfId="0" applyNumberFormat="1" applyFont="1" applyBorder="1" applyAlignment="1">
      <alignment horizontal="right" vertical="center"/>
    </xf>
    <xf numFmtId="1" fontId="19" fillId="0" borderId="2" xfId="0" applyNumberFormat="1" applyFont="1" applyBorder="1" applyAlignment="1">
      <alignment horizontal="right" vertical="center"/>
    </xf>
    <xf numFmtId="1" fontId="19" fillId="0" borderId="36" xfId="0" applyNumberFormat="1" applyFont="1" applyBorder="1" applyAlignment="1">
      <alignment horizontal="right" vertical="center"/>
    </xf>
    <xf numFmtId="0" fontId="19" fillId="0" borderId="37" xfId="0" quotePrefix="1" applyFont="1" applyBorder="1" applyAlignment="1">
      <alignment horizontal="center" vertical="center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38" xfId="0" applyFont="1" applyFill="1" applyBorder="1" applyAlignment="1" applyProtection="1">
      <alignment horizontal="center" vertical="center"/>
      <protection locked="0"/>
    </xf>
    <xf numFmtId="0" fontId="19" fillId="0" borderId="37" xfId="0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4" fontId="16" fillId="2" borderId="0" xfId="0" applyNumberFormat="1" applyFont="1" applyFill="1" applyAlignment="1">
      <alignment horizontal="left" vertical="center"/>
    </xf>
    <xf numFmtId="14" fontId="20" fillId="2" borderId="0" xfId="0" applyNumberFormat="1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9" fontId="19" fillId="0" borderId="37" xfId="1" applyFont="1" applyBorder="1" applyAlignment="1" applyProtection="1">
      <alignment horizontal="right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4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98-434C-ADC8-8C8EB4AC41B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98-434C-ADC8-8C8EB4AC41B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98-434C-ADC8-8C8EB4AC41B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98-434C-ADC8-8C8EB4AC41B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98-434C-ADC8-8C8EB4AC41B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98-434C-ADC8-8C8EB4AC41B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98-434C-ADC8-8C8EB4AC41B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98-434C-ADC8-8C8EB4AC4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32704"/>
        <c:axId val="79034624"/>
      </c:scatterChart>
      <c:valAx>
        <c:axId val="7903270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79034624"/>
        <c:crossesAt val="0"/>
        <c:crossBetween val="midCat"/>
        <c:majorUnit val="1"/>
      </c:valAx>
      <c:valAx>
        <c:axId val="7903462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790327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9-48DA-B9A4-00C33995633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9-48DA-B9A4-00C33995633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9-48DA-B9A4-00C33995633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F9-48DA-B9A4-00C33995633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F9-48DA-B9A4-00C33995633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F9-48DA-B9A4-00C33995633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F9-48DA-B9A4-00C33995633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F9-48DA-B9A4-00C33995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86496"/>
        <c:axId val="81392768"/>
      </c:scatterChart>
      <c:valAx>
        <c:axId val="81386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1392768"/>
        <c:crossesAt val="0"/>
        <c:crossBetween val="midCat"/>
        <c:majorUnit val="1"/>
      </c:valAx>
      <c:valAx>
        <c:axId val="8139276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1386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50-48F6-A032-A78A51114813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50-48F6-A032-A78A51114813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50-48F6-A032-A78A51114813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50-48F6-A032-A78A51114813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50-48F6-A032-A78A51114813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C50-48F6-A032-A78A51114813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50-48F6-A032-A78A51114813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50-48F6-A032-A78A51114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34496"/>
        <c:axId val="81448960"/>
      </c:scatterChart>
      <c:valAx>
        <c:axId val="81434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1448960"/>
        <c:crossesAt val="0"/>
        <c:crossBetween val="midCat"/>
        <c:majorUnit val="1"/>
      </c:valAx>
      <c:valAx>
        <c:axId val="814489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1434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4509694798174E-3"/>
          <c:y val="1.5930530964013749E-2"/>
          <c:w val="0.99635985885573208"/>
          <c:h val="0.9830152107160002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B3-4B0C-A35C-92D01C22A25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B3-4B0C-A35C-92D01C22A25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B3-4B0C-A35C-92D01C22A25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B3-4B0C-A35C-92D01C22A25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B3-4B0C-A35C-92D01C22A25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B3-4B0C-A35C-92D01C22A25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B3-4B0C-A35C-92D01C22A25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Tabelle2!$E$91:$E$115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Tabelle2!$D$91:$D$115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5B3-4B0C-A35C-92D01C22A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0256"/>
        <c:axId val="84322176"/>
      </c:scatterChart>
      <c:valAx>
        <c:axId val="8432025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4322176"/>
        <c:crossesAt val="0"/>
        <c:crossBetween val="midCat"/>
        <c:majorUnit val="1"/>
      </c:valAx>
      <c:valAx>
        <c:axId val="8432217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43202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66222643713825E-2"/>
          <c:y val="0"/>
          <c:w val="0.9832256781620246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5B-4829-A29E-D3AD52788A1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5B-4829-A29E-D3AD52788A1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5B-4829-A29E-D3AD52788A1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5B-4829-A29E-D3AD52788A1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5B-4829-A29E-D3AD52788A1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5B-4829-A29E-D3AD52788A1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5B-4829-A29E-D3AD52788A1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Tabelle2!$E$119:$E$143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Tabelle2!$D$119:$D$143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5B-4829-A29E-D3AD5278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69792"/>
        <c:axId val="84371712"/>
      </c:scatterChart>
      <c:valAx>
        <c:axId val="8436979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4371712"/>
        <c:crossesAt val="0"/>
        <c:crossBetween val="midCat"/>
        <c:majorUnit val="1"/>
      </c:valAx>
      <c:valAx>
        <c:axId val="8437171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43697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97135050525964E-3"/>
          <c:y val="1.5978596230265357E-2"/>
          <c:w val="0.99241841593970292"/>
          <c:h val="0.98296167641845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8-41E2-B1A6-AD90B2658C26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F8-41E2-B1A6-AD90B2658C26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F8-41E2-B1A6-AD90B2658C26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F8-41E2-B1A6-AD90B2658C26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F8-41E2-B1A6-AD90B2658C26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F8-41E2-B1A6-AD90B2658C26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F8-41E2-B1A6-AD90B2658C26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Tabelle2!$E$175:$E$199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Tabelle2!$D$175:$D$199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F8-41E2-B1A6-AD90B2658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81088"/>
        <c:axId val="88687360"/>
      </c:scatterChart>
      <c:valAx>
        <c:axId val="8868108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687360"/>
        <c:crossesAt val="0"/>
        <c:crossBetween val="midCat"/>
        <c:majorUnit val="1"/>
      </c:valAx>
      <c:valAx>
        <c:axId val="886873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6810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00-496B-BD69-3F550206E7E1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00-496B-BD69-3F550206E7E1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00-496B-BD69-3F550206E7E1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00-496B-BD69-3F550206E7E1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00-496B-BD69-3F550206E7E1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00-496B-BD69-3F550206E7E1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00-496B-BD69-3F550206E7E1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Tabelle2!$E$203:$E$227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Tabelle2!$D$203:$D$227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00-496B-BD69-3F550206E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6528"/>
        <c:axId val="88808448"/>
      </c:scatterChart>
      <c:valAx>
        <c:axId val="8880652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808448"/>
        <c:crossesAt val="0"/>
        <c:crossBetween val="midCat"/>
        <c:majorUnit val="1"/>
      </c:valAx>
      <c:valAx>
        <c:axId val="8880844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8065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8326186678202254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14-419A-89E3-7A9358A0F8C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14-419A-89E3-7A9358A0F8C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14-419A-89E3-7A9358A0F8C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14-419A-89E3-7A9358A0F8C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14-419A-89E3-7A9358A0F8C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14-419A-89E3-7A9358A0F8C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14-419A-89E3-7A9358A0F8C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Tabelle2!$E$231:$E$255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Tabelle2!$D$231:$D$255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14-419A-89E3-7A9358A0F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7984"/>
        <c:axId val="88880640"/>
      </c:scatterChart>
      <c:valAx>
        <c:axId val="888579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880640"/>
        <c:crossesAt val="0"/>
        <c:crossBetween val="midCat"/>
        <c:majorUnit val="1"/>
      </c:valAx>
      <c:valAx>
        <c:axId val="888806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857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77267396691290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0C-481F-811D-7BD13736506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0C-481F-811D-7BD13736506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0C-481F-811D-7BD13736506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0C-481F-811D-7BD13736506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0C-481F-811D-7BD13736506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0C-481F-811D-7BD13736506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0C-481F-811D-7BD13736506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Tabelle2!$E$147:$E$171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Tabelle2!$D$147:$D$171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30C-481F-811D-7BD137365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21984"/>
        <c:axId val="88944640"/>
      </c:scatterChart>
      <c:valAx>
        <c:axId val="889219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944640"/>
        <c:crossesAt val="0"/>
        <c:crossBetween val="midCat"/>
        <c:majorUnit val="1"/>
      </c:valAx>
      <c:valAx>
        <c:axId val="889446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92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50718</xdr:colOff>
      <xdr:row>46</xdr:row>
      <xdr:rowOff>109177</xdr:rowOff>
    </xdr:from>
    <xdr:to>
      <xdr:col>17</xdr:col>
      <xdr:colOff>190500</xdr:colOff>
      <xdr:row>77</xdr:row>
      <xdr:rowOff>1922</xdr:rowOff>
    </xdr:to>
    <xdr:graphicFrame macro="">
      <xdr:nvGraphicFramePr>
        <xdr:cNvPr id="38" name="Diagram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20</xdr:col>
      <xdr:colOff>29117</xdr:colOff>
      <xdr:row>47</xdr:row>
      <xdr:rowOff>70130</xdr:rowOff>
    </xdr:from>
    <xdr:to>
      <xdr:col>35</xdr:col>
      <xdr:colOff>188517</xdr:colOff>
      <xdr:row>76</xdr:row>
      <xdr:rowOff>136633</xdr:rowOff>
    </xdr:to>
    <xdr:graphicFrame macro="">
      <xdr:nvGraphicFramePr>
        <xdr:cNvPr id="39" name="Diagram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48846</xdr:colOff>
      <xdr:row>82</xdr:row>
      <xdr:rowOff>70129</xdr:rowOff>
    </xdr:from>
    <xdr:to>
      <xdr:col>17</xdr:col>
      <xdr:colOff>171450</xdr:colOff>
      <xdr:row>112</xdr:row>
      <xdr:rowOff>4243</xdr:rowOff>
    </xdr:to>
    <xdr:graphicFrame macro="">
      <xdr:nvGraphicFramePr>
        <xdr:cNvPr id="42" name="Diagram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20</xdr:col>
      <xdr:colOff>49695</xdr:colOff>
      <xdr:row>83</xdr:row>
      <xdr:rowOff>43779</xdr:rowOff>
    </xdr:from>
    <xdr:to>
      <xdr:col>35</xdr:col>
      <xdr:colOff>205153</xdr:colOff>
      <xdr:row>111</xdr:row>
      <xdr:rowOff>154073</xdr:rowOff>
    </xdr:to>
    <xdr:graphicFrame macro="">
      <xdr:nvGraphicFramePr>
        <xdr:cNvPr id="43" name="Diagram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38</xdr:col>
      <xdr:colOff>55543</xdr:colOff>
      <xdr:row>83</xdr:row>
      <xdr:rowOff>10886</xdr:rowOff>
    </xdr:from>
    <xdr:to>
      <xdr:col>53</xdr:col>
      <xdr:colOff>208551</xdr:colOff>
      <xdr:row>111</xdr:row>
      <xdr:rowOff>155316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38</xdr:col>
      <xdr:colOff>54483</xdr:colOff>
      <xdr:row>47</xdr:row>
      <xdr:rowOff>48148</xdr:rowOff>
    </xdr:from>
    <xdr:to>
      <xdr:col>53</xdr:col>
      <xdr:colOff>171590</xdr:colOff>
      <xdr:row>76</xdr:row>
      <xdr:rowOff>146157</xdr:rowOff>
    </xdr:to>
    <xdr:graphicFrame macro="">
      <xdr:nvGraphicFramePr>
        <xdr:cNvPr id="46" name="Diagram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42</xdr:col>
      <xdr:colOff>66261</xdr:colOff>
      <xdr:row>0</xdr:row>
      <xdr:rowOff>55216</xdr:rowOff>
    </xdr:from>
    <xdr:to>
      <xdr:col>52</xdr:col>
      <xdr:colOff>184978</xdr:colOff>
      <xdr:row>3</xdr:row>
      <xdr:rowOff>112986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4908088-2357-2A08-FA40-E014B6410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048435" y="55216"/>
          <a:ext cx="1996108" cy="830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C110"/>
  <sheetViews>
    <sheetView showGridLines="0" tabSelected="1" zoomScale="115" zoomScaleNormal="115" workbookViewId="0">
      <selection activeCell="BB3" sqref="BB3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103" t="s">
        <v>30</v>
      </c>
      <c r="B1" s="103"/>
      <c r="C1" s="103" t="s">
        <v>34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47"/>
      <c r="AN1" s="47"/>
      <c r="AO1" s="47"/>
      <c r="AP1" s="47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47"/>
      <c r="AN2" s="47"/>
      <c r="AO2" s="47"/>
      <c r="AP2" s="47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104" t="s">
        <v>29</v>
      </c>
      <c r="B3" s="104"/>
      <c r="C3" s="105" t="s">
        <v>35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49"/>
      <c r="S3" s="49" t="s">
        <v>31</v>
      </c>
      <c r="T3" s="106" t="s">
        <v>41</v>
      </c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4" t="s">
        <v>33</v>
      </c>
      <c r="AG3" s="104"/>
      <c r="AH3" s="104"/>
      <c r="AI3" s="104"/>
      <c r="AJ3" s="104"/>
      <c r="AK3" s="107">
        <v>45808</v>
      </c>
      <c r="AL3" s="108"/>
      <c r="AM3" s="50"/>
      <c r="AN3" s="48"/>
      <c r="AO3" s="48"/>
      <c r="AP3" s="48"/>
      <c r="AQ3" s="46"/>
      <c r="AR3" s="46"/>
      <c r="AS3" s="46"/>
      <c r="AT3" s="46"/>
      <c r="AU3" s="46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109" t="s">
        <v>36</v>
      </c>
      <c r="B5" s="110"/>
      <c r="C5" s="18"/>
      <c r="D5" s="61" t="s">
        <v>0</v>
      </c>
      <c r="E5" s="62"/>
      <c r="F5" s="62"/>
      <c r="G5" s="62"/>
      <c r="H5" s="62"/>
      <c r="I5" s="62"/>
      <c r="J5" s="62"/>
      <c r="K5" s="62"/>
      <c r="L5" s="62"/>
      <c r="M5" s="63"/>
      <c r="N5" s="82">
        <v>0.24</v>
      </c>
      <c r="O5" s="82"/>
      <c r="P5" s="82"/>
      <c r="Q5" s="83"/>
      <c r="R5" s="19"/>
      <c r="S5" s="109" t="s">
        <v>36</v>
      </c>
      <c r="T5" s="110"/>
      <c r="U5" s="20"/>
      <c r="V5" s="61" t="s">
        <v>0</v>
      </c>
      <c r="W5" s="62"/>
      <c r="X5" s="62"/>
      <c r="Y5" s="62"/>
      <c r="Z5" s="62"/>
      <c r="AA5" s="62"/>
      <c r="AB5" s="62"/>
      <c r="AC5" s="62"/>
      <c r="AD5" s="62"/>
      <c r="AE5" s="63"/>
      <c r="AF5" s="82">
        <v>0.24</v>
      </c>
      <c r="AG5" s="82"/>
      <c r="AH5" s="82"/>
      <c r="AI5" s="83"/>
      <c r="AJ5" s="51"/>
      <c r="AK5" s="109" t="s">
        <v>36</v>
      </c>
      <c r="AL5" s="110"/>
      <c r="AM5" s="20"/>
      <c r="AN5" s="61" t="s">
        <v>0</v>
      </c>
      <c r="AO5" s="62"/>
      <c r="AP5" s="62"/>
      <c r="AQ5" s="62"/>
      <c r="AR5" s="62"/>
      <c r="AS5" s="62"/>
      <c r="AT5" s="62"/>
      <c r="AU5" s="62"/>
      <c r="AV5" s="62"/>
      <c r="AW5" s="63"/>
      <c r="AX5" s="82">
        <v>0.24</v>
      </c>
      <c r="AY5" s="82"/>
      <c r="AZ5" s="82"/>
      <c r="BA5" s="83"/>
    </row>
    <row r="6" spans="1:53" ht="12.75" customHeight="1" x14ac:dyDescent="0.15">
      <c r="A6" s="111"/>
      <c r="B6" s="112"/>
      <c r="C6" s="18"/>
      <c r="D6" s="61" t="s">
        <v>11</v>
      </c>
      <c r="E6" s="62"/>
      <c r="F6" s="62"/>
      <c r="G6" s="62"/>
      <c r="H6" s="62"/>
      <c r="I6" s="62"/>
      <c r="J6" s="62"/>
      <c r="K6" s="62"/>
      <c r="L6" s="62"/>
      <c r="M6" s="63"/>
      <c r="N6" s="82">
        <v>0.24</v>
      </c>
      <c r="O6" s="82"/>
      <c r="P6" s="82"/>
      <c r="Q6" s="83"/>
      <c r="R6" s="19"/>
      <c r="S6" s="111"/>
      <c r="T6" s="112"/>
      <c r="U6" s="20"/>
      <c r="V6" s="61" t="s">
        <v>11</v>
      </c>
      <c r="W6" s="62"/>
      <c r="X6" s="62"/>
      <c r="Y6" s="62"/>
      <c r="Z6" s="62"/>
      <c r="AA6" s="62"/>
      <c r="AB6" s="62"/>
      <c r="AC6" s="62"/>
      <c r="AD6" s="62"/>
      <c r="AE6" s="63"/>
      <c r="AF6" s="84">
        <v>0.24</v>
      </c>
      <c r="AG6" s="84"/>
      <c r="AH6" s="84"/>
      <c r="AI6" s="85"/>
      <c r="AJ6" s="51"/>
      <c r="AK6" s="111"/>
      <c r="AL6" s="112"/>
      <c r="AM6" s="20"/>
      <c r="AN6" s="61" t="s">
        <v>11</v>
      </c>
      <c r="AO6" s="62"/>
      <c r="AP6" s="62"/>
      <c r="AQ6" s="62"/>
      <c r="AR6" s="62"/>
      <c r="AS6" s="62"/>
      <c r="AT6" s="62"/>
      <c r="AU6" s="62"/>
      <c r="AV6" s="62"/>
      <c r="AW6" s="63"/>
      <c r="AX6" s="84">
        <v>0.24</v>
      </c>
      <c r="AY6" s="84"/>
      <c r="AZ6" s="84"/>
      <c r="BA6" s="85"/>
    </row>
    <row r="7" spans="1:53" ht="12.75" customHeight="1" x14ac:dyDescent="0.15">
      <c r="A7" s="77" t="s">
        <v>46</v>
      </c>
      <c r="B7" s="91"/>
      <c r="C7" s="18"/>
      <c r="D7" s="61" t="s">
        <v>1</v>
      </c>
      <c r="E7" s="62"/>
      <c r="F7" s="62"/>
      <c r="G7" s="62"/>
      <c r="H7" s="62"/>
      <c r="I7" s="62"/>
      <c r="J7" s="62"/>
      <c r="K7" s="63"/>
      <c r="L7" s="95">
        <v>310</v>
      </c>
      <c r="M7" s="95"/>
      <c r="N7" s="95"/>
      <c r="O7" s="102" t="s">
        <v>37</v>
      </c>
      <c r="P7" s="86"/>
      <c r="Q7" s="87"/>
      <c r="R7" s="19"/>
      <c r="S7" s="98" t="s">
        <v>50</v>
      </c>
      <c r="T7" s="99"/>
      <c r="U7" s="20"/>
      <c r="V7" s="61" t="s">
        <v>1</v>
      </c>
      <c r="W7" s="62"/>
      <c r="X7" s="62"/>
      <c r="Y7" s="62"/>
      <c r="Z7" s="62"/>
      <c r="AA7" s="62"/>
      <c r="AB7" s="62"/>
      <c r="AC7" s="62"/>
      <c r="AD7" s="94">
        <v>340</v>
      </c>
      <c r="AE7" s="95"/>
      <c r="AF7" s="96"/>
      <c r="AG7" s="86" t="s">
        <v>37</v>
      </c>
      <c r="AH7" s="86"/>
      <c r="AI7" s="87"/>
      <c r="AJ7" s="51"/>
      <c r="AK7" s="90" t="s">
        <v>49</v>
      </c>
      <c r="AL7" s="91"/>
      <c r="AM7" s="20"/>
      <c r="AN7" s="61" t="s">
        <v>1</v>
      </c>
      <c r="AO7" s="62"/>
      <c r="AP7" s="62"/>
      <c r="AQ7" s="62"/>
      <c r="AR7" s="62"/>
      <c r="AS7" s="62"/>
      <c r="AT7" s="62"/>
      <c r="AU7" s="62"/>
      <c r="AV7" s="94">
        <v>370</v>
      </c>
      <c r="AW7" s="95"/>
      <c r="AX7" s="96"/>
      <c r="AY7" s="86" t="s">
        <v>37</v>
      </c>
      <c r="AZ7" s="86"/>
      <c r="BA7" s="87"/>
    </row>
    <row r="8" spans="1:53" ht="12.75" customHeight="1" x14ac:dyDescent="0.15">
      <c r="A8" s="92"/>
      <c r="B8" s="93"/>
      <c r="C8" s="18"/>
      <c r="D8" s="61" t="s">
        <v>2</v>
      </c>
      <c r="E8" s="62"/>
      <c r="F8" s="62"/>
      <c r="G8" s="62"/>
      <c r="H8" s="62"/>
      <c r="I8" s="62"/>
      <c r="J8" s="62"/>
      <c r="K8" s="63"/>
      <c r="L8" s="65">
        <f>IF(ROUNDDOWN(L7*MIN(N5,N6)/3,3)=0,ROUNDDOWN(L7*MAX(N5,N6)/3,3),ROUNDDOWN(L7*MIN(N5,N6)/3,1))</f>
        <v>24.8</v>
      </c>
      <c r="M8" s="65"/>
      <c r="N8" s="65"/>
      <c r="O8" s="97" t="str">
        <f>$O$7</f>
        <v>ng/l</v>
      </c>
      <c r="P8" s="88"/>
      <c r="Q8" s="89"/>
      <c r="R8" s="19"/>
      <c r="S8" s="100"/>
      <c r="T8" s="101"/>
      <c r="U8" s="20"/>
      <c r="V8" s="61" t="s">
        <v>2</v>
      </c>
      <c r="W8" s="62"/>
      <c r="X8" s="62"/>
      <c r="Y8" s="62"/>
      <c r="Z8" s="62"/>
      <c r="AA8" s="62"/>
      <c r="AB8" s="62"/>
      <c r="AC8" s="62"/>
      <c r="AD8" s="64">
        <f>ROUNDDOWN(AD7*IF(MIN(AF5,AF6)=0,MAX(AF5,AF6),MIN(AF5,AF6))/3,1)</f>
        <v>27.2</v>
      </c>
      <c r="AE8" s="65"/>
      <c r="AF8" s="66"/>
      <c r="AG8" s="88" t="str">
        <f>$AG$7</f>
        <v>ng/l</v>
      </c>
      <c r="AH8" s="88"/>
      <c r="AI8" s="89"/>
      <c r="AJ8" s="51"/>
      <c r="AK8" s="92"/>
      <c r="AL8" s="93"/>
      <c r="AM8" s="20"/>
      <c r="AN8" s="61" t="s">
        <v>2</v>
      </c>
      <c r="AO8" s="62"/>
      <c r="AP8" s="62"/>
      <c r="AQ8" s="62"/>
      <c r="AR8" s="62"/>
      <c r="AS8" s="62"/>
      <c r="AT8" s="62"/>
      <c r="AU8" s="62"/>
      <c r="AV8" s="64">
        <v>29.6</v>
      </c>
      <c r="AW8" s="65"/>
      <c r="AX8" s="66"/>
      <c r="AY8" s="88" t="str">
        <f>$AY$7</f>
        <v>ng/l</v>
      </c>
      <c r="AZ8" s="88"/>
      <c r="BA8" s="89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9" t="s">
        <v>3</v>
      </c>
      <c r="B10" s="53" t="str">
        <f>$O$7</f>
        <v>ng/l</v>
      </c>
      <c r="C10" s="54"/>
      <c r="D10" s="67" t="s">
        <v>4</v>
      </c>
      <c r="E10" s="68"/>
      <c r="F10" s="67" t="s">
        <v>5</v>
      </c>
      <c r="G10" s="68"/>
      <c r="H10" s="67" t="s">
        <v>6</v>
      </c>
      <c r="I10" s="68"/>
      <c r="J10" s="69" t="s">
        <v>7</v>
      </c>
      <c r="K10" s="68"/>
      <c r="L10" s="69" t="s">
        <v>8</v>
      </c>
      <c r="M10" s="70"/>
      <c r="N10" s="67" t="s">
        <v>9</v>
      </c>
      <c r="O10" s="70"/>
      <c r="P10" s="81" t="s">
        <v>10</v>
      </c>
      <c r="Q10" s="70"/>
      <c r="R10" s="23"/>
      <c r="S10" s="59" t="s">
        <v>3</v>
      </c>
      <c r="T10" s="53" t="str">
        <f>$AG$7</f>
        <v>ng/l</v>
      </c>
      <c r="U10" s="54"/>
      <c r="V10" s="67" t="s">
        <v>4</v>
      </c>
      <c r="W10" s="68"/>
      <c r="X10" s="67" t="s">
        <v>5</v>
      </c>
      <c r="Y10" s="68"/>
      <c r="Z10" s="67" t="s">
        <v>6</v>
      </c>
      <c r="AA10" s="68"/>
      <c r="AB10" s="69" t="s">
        <v>7</v>
      </c>
      <c r="AC10" s="68"/>
      <c r="AD10" s="69" t="s">
        <v>8</v>
      </c>
      <c r="AE10" s="70"/>
      <c r="AF10" s="67" t="s">
        <v>9</v>
      </c>
      <c r="AG10" s="70"/>
      <c r="AH10" s="81" t="s">
        <v>10</v>
      </c>
      <c r="AI10" s="70"/>
      <c r="AJ10" s="51"/>
      <c r="AK10" s="59" t="s">
        <v>3</v>
      </c>
      <c r="AL10" s="53" t="str">
        <f>$AY$7</f>
        <v>ng/l</v>
      </c>
      <c r="AM10" s="54"/>
      <c r="AN10" s="67" t="s">
        <v>4</v>
      </c>
      <c r="AO10" s="68"/>
      <c r="AP10" s="67" t="s">
        <v>5</v>
      </c>
      <c r="AQ10" s="68"/>
      <c r="AR10" s="67" t="s">
        <v>6</v>
      </c>
      <c r="AS10" s="68"/>
      <c r="AT10" s="69" t="s">
        <v>7</v>
      </c>
      <c r="AU10" s="68"/>
      <c r="AV10" s="69" t="s">
        <v>8</v>
      </c>
      <c r="AW10" s="70"/>
      <c r="AX10" s="67" t="s">
        <v>9</v>
      </c>
      <c r="AY10" s="70"/>
      <c r="AZ10" s="81" t="s">
        <v>10</v>
      </c>
      <c r="BA10" s="70"/>
    </row>
    <row r="11" spans="1:53" s="24" customFormat="1" x14ac:dyDescent="0.15">
      <c r="A11" s="55" t="s">
        <v>12</v>
      </c>
      <c r="B11" s="58" t="s">
        <v>32</v>
      </c>
      <c r="C11" s="54"/>
      <c r="D11" s="71">
        <f>ROUNDUP(L7-3*L7*IF(MIN(N5,N6)=0,MAX(N5,N6),MIN(N5,N6))/3,0)</f>
        <v>236</v>
      </c>
      <c r="E11" s="72"/>
      <c r="F11" s="73">
        <f>ROUNDUP(L7-2*L7*IF(MIN(N5,N6)=0,MAX(N5,N6),MIN(N5,N6))/3,0)</f>
        <v>261</v>
      </c>
      <c r="G11" s="72"/>
      <c r="H11" s="73">
        <f>ROUNDUP(L7-1*L7*IF(MIN(N5,N6)=0,MAX(N5,N6),MIN(N5,N6))/3,0)</f>
        <v>286</v>
      </c>
      <c r="I11" s="72"/>
      <c r="J11" s="71">
        <f>L7</f>
        <v>310</v>
      </c>
      <c r="K11" s="72"/>
      <c r="L11" s="73">
        <f>ROUNDDOWN(L7+1*L7*IF(MIN(N5,N6)=0,MAX(N5,N6),MIN(N5,N6))/3,0)</f>
        <v>334</v>
      </c>
      <c r="M11" s="72"/>
      <c r="N11" s="73">
        <f>ROUNDDOWN(L7+2*L7*IF(MIN(N5,N6)=0,MAX(N5,N6),MIN(N5,N6))/3,0)</f>
        <v>359</v>
      </c>
      <c r="O11" s="72"/>
      <c r="P11" s="73">
        <f>ROUNDDOWN(L7+3*L7*IF(MIN(N5,N6)=0,MAX(N5,N6),MIN(N5,N6))/3,0)</f>
        <v>384</v>
      </c>
      <c r="Q11" s="72"/>
      <c r="R11" s="52"/>
      <c r="S11" s="55" t="s">
        <v>12</v>
      </c>
      <c r="T11" s="58" t="s">
        <v>32</v>
      </c>
      <c r="U11" s="54"/>
      <c r="V11" s="71">
        <f>ROUNDUP(AD7-3*AD7*IF(MIN(AF5,AF6)=0,MAX(AF5,AF6),MIN(AF5,AF6))/3,0)</f>
        <v>259</v>
      </c>
      <c r="W11" s="72"/>
      <c r="X11" s="73">
        <f>ROUNDUP(AD7-2*AD7*IF(MIN(AF5,AF6)=0,MAX(AF5,AF6),MIN(AF5,AF6))/3,0)</f>
        <v>286</v>
      </c>
      <c r="Y11" s="72"/>
      <c r="Z11" s="73">
        <f>ROUNDUP(AD7-1*AD7*IF(MIN(AF5,AF6)=0,MAX(AF5,AF6),MIN(AF5,AF6))/3,0)</f>
        <v>313</v>
      </c>
      <c r="AA11" s="72"/>
      <c r="AB11" s="71">
        <f>AD7</f>
        <v>340</v>
      </c>
      <c r="AC11" s="72"/>
      <c r="AD11" s="73">
        <f>ROUNDDOWN(AD7+1*AD7*IF(MIN(AF5,AF6)=0,MAX(AF5,AF6),MIN(AF5,AF6))/3,0)</f>
        <v>367</v>
      </c>
      <c r="AE11" s="72"/>
      <c r="AF11" s="73">
        <f>ROUNDDOWN(AD7+2*AD7*IF(MIN(AF5,AF6)=0,MAX(AF5,AF6),MIN(AF5,AF6))/3,0)</f>
        <v>394</v>
      </c>
      <c r="AG11" s="72"/>
      <c r="AH11" s="73">
        <f>ROUNDDOWN(AD7+3*AD7*IF(MIN(AF5,AF6)=0,MAX(AF5,AF6),MIN(AF5,AF6))/3,0)</f>
        <v>421</v>
      </c>
      <c r="AI11" s="72"/>
      <c r="AJ11" s="51"/>
      <c r="AK11" s="55" t="s">
        <v>12</v>
      </c>
      <c r="AL11" s="58" t="s">
        <v>32</v>
      </c>
      <c r="AM11" s="54"/>
      <c r="AN11" s="71">
        <f>ROUNDUP(AV7-3*AV7*IF(MIN(AX5,AX6)=0,MAX(AX5,AX6),MIN(AX5,AX6))/3,2)</f>
        <v>281.2</v>
      </c>
      <c r="AO11" s="72"/>
      <c r="AP11" s="73">
        <f>ROUNDUP(AV7-2*AV7*IF(MIN(AX5,AX6)=0,MAX(AX5,AX6),MIN(AX5,AX6))/3,2)</f>
        <v>310.8</v>
      </c>
      <c r="AQ11" s="72"/>
      <c r="AR11" s="73">
        <f>ROUNDUP(AV7-1*AV7*IF(MIN(AX5,AX6)=0,MAX(AX5,AX6),MIN(AX5,AX6))/3,2)</f>
        <v>340.4</v>
      </c>
      <c r="AS11" s="72"/>
      <c r="AT11" s="71">
        <f>AV7</f>
        <v>370</v>
      </c>
      <c r="AU11" s="72"/>
      <c r="AV11" s="73">
        <f>ROUNDDOWN(AV7+1*AV7*IF(MIN(AX5,AX6)=0,MAX(AX5,AX6),MIN(AX5,AX6))/3,2)</f>
        <v>399.6</v>
      </c>
      <c r="AW11" s="72"/>
      <c r="AX11" s="73">
        <f>ROUNDDOWN(AV7+2*AV7*IF(MIN(AX5,AX6)=0,MAX(AX5,AX6),MIN(AX5,AX6))/3,2)</f>
        <v>429.2</v>
      </c>
      <c r="AY11" s="72"/>
      <c r="AZ11" s="73">
        <f>ROUNDDOWN(AV7+3*AV7*IF(MIN(AX5,AX6)=0,MAX(AX5,AX6),MIN(AX5,AX6))/3,2)</f>
        <v>458.8</v>
      </c>
      <c r="BA11" s="72"/>
    </row>
    <row r="12" spans="1:53" ht="15" customHeight="1" x14ac:dyDescent="0.15">
      <c r="A12" s="2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56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56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56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57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57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57"/>
      <c r="AL14" s="42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57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57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57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57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57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57"/>
      <c r="AL16" s="42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3" ht="20" customHeight="1" x14ac:dyDescent="0.15">
      <c r="A17" s="57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57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57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</row>
    <row r="18" spans="1:53" ht="20" customHeight="1" x14ac:dyDescent="0.15">
      <c r="A18" s="57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57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57"/>
      <c r="AL18" s="42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</row>
    <row r="19" spans="1:53" ht="20" customHeight="1" x14ac:dyDescent="0.15">
      <c r="A19" s="57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57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57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</row>
    <row r="20" spans="1:53" ht="20" customHeight="1" x14ac:dyDescent="0.15">
      <c r="A20" s="57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57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57"/>
      <c r="AL20" s="42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</row>
    <row r="21" spans="1:53" ht="20" customHeight="1" x14ac:dyDescent="0.15">
      <c r="A21" s="57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57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57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3" ht="20" customHeight="1" x14ac:dyDescent="0.15">
      <c r="A22" s="57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57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57"/>
      <c r="AL22" s="42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3" ht="20" customHeight="1" x14ac:dyDescent="0.15">
      <c r="A23" s="57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57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57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3" ht="20" customHeight="1" x14ac:dyDescent="0.15">
      <c r="A24" s="57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57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57"/>
      <c r="AL24" s="42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3" ht="20" customHeight="1" x14ac:dyDescent="0.15">
      <c r="A25" s="57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57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57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3" ht="20" customHeight="1" x14ac:dyDescent="0.15">
      <c r="A26" s="57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57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57"/>
      <c r="AL26" s="42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3" ht="20" customHeight="1" x14ac:dyDescent="0.15">
      <c r="A27" s="57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57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57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3" ht="20" customHeight="1" x14ac:dyDescent="0.15">
      <c r="A28" s="57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57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57"/>
      <c r="AL28" s="42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3" ht="20" customHeight="1" x14ac:dyDescent="0.15">
      <c r="A29" s="57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57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57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3" ht="20" customHeight="1" x14ac:dyDescent="0.15">
      <c r="A30" s="57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57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57"/>
      <c r="AL30" s="42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3" ht="20" customHeight="1" x14ac:dyDescent="0.15">
      <c r="A31" s="57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57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57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3" ht="20" customHeight="1" x14ac:dyDescent="0.15">
      <c r="A32" s="57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57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57"/>
      <c r="AL32" s="42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5" ht="20" customHeight="1" x14ac:dyDescent="0.15">
      <c r="A33" s="57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57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57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5" ht="20" customHeight="1" x14ac:dyDescent="0.15">
      <c r="A34" s="57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57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57"/>
      <c r="AL34" s="42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5" ht="20" customHeight="1" x14ac:dyDescent="0.15">
      <c r="A35" s="57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57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57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5" ht="20" customHeight="1" x14ac:dyDescent="0.15">
      <c r="A36" s="57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57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57"/>
      <c r="AL36" s="42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5" ht="20" customHeight="1" x14ac:dyDescent="0.15">
      <c r="A37" s="57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57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57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5" ht="15" customHeight="1" x14ac:dyDescent="0.15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O38" s="31"/>
      <c r="AP38" s="31"/>
      <c r="AQ38" s="31"/>
      <c r="AR38" s="31"/>
      <c r="AS38" s="43"/>
      <c r="AT38" s="44"/>
      <c r="AU38" s="44"/>
      <c r="AV38" s="44"/>
      <c r="AW38" s="44"/>
      <c r="AX38" s="44"/>
      <c r="AY38" s="44"/>
      <c r="AZ38" s="44"/>
      <c r="BA38" s="44"/>
      <c r="BB38" s="22"/>
      <c r="BC38" s="22"/>
    </row>
    <row r="39" spans="1:55" ht="3.75" customHeight="1" x14ac:dyDescent="0.1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</row>
    <row r="40" spans="1:55" ht="4.5" customHeight="1" x14ac:dyDescent="0.15"/>
    <row r="41" spans="1:55" ht="12.75" customHeight="1" x14ac:dyDescent="0.15">
      <c r="A41" s="109" t="s">
        <v>42</v>
      </c>
      <c r="B41" s="110"/>
      <c r="C41" s="18"/>
      <c r="D41" s="61" t="s">
        <v>0</v>
      </c>
      <c r="E41" s="62"/>
      <c r="F41" s="62"/>
      <c r="G41" s="62"/>
      <c r="H41" s="62"/>
      <c r="I41" s="62"/>
      <c r="J41" s="62"/>
      <c r="K41" s="62"/>
      <c r="L41" s="62"/>
      <c r="M41" s="62"/>
      <c r="N41" s="114">
        <v>0.27</v>
      </c>
      <c r="O41" s="82"/>
      <c r="P41" s="82"/>
      <c r="Q41" s="83"/>
      <c r="R41" s="19"/>
      <c r="S41" s="109" t="s">
        <v>38</v>
      </c>
      <c r="T41" s="110"/>
      <c r="U41" s="19"/>
      <c r="V41" s="61" t="s">
        <v>0</v>
      </c>
      <c r="W41" s="62"/>
      <c r="X41" s="62"/>
      <c r="Y41" s="62"/>
      <c r="Z41" s="62"/>
      <c r="AA41" s="62"/>
      <c r="AB41" s="62"/>
      <c r="AC41" s="62"/>
      <c r="AD41" s="62"/>
      <c r="AE41" s="63"/>
      <c r="AF41" s="82">
        <v>0.27</v>
      </c>
      <c r="AG41" s="82"/>
      <c r="AH41" s="82"/>
      <c r="AI41" s="83"/>
      <c r="AJ41" s="19"/>
      <c r="AK41" s="109" t="s">
        <v>38</v>
      </c>
      <c r="AL41" s="110"/>
      <c r="AM41" s="19"/>
      <c r="AN41" s="61" t="s">
        <v>0</v>
      </c>
      <c r="AO41" s="62"/>
      <c r="AP41" s="62"/>
      <c r="AQ41" s="62"/>
      <c r="AR41" s="62"/>
      <c r="AS41" s="62"/>
      <c r="AT41" s="62"/>
      <c r="AU41" s="62"/>
      <c r="AV41" s="62"/>
      <c r="AW41" s="63"/>
      <c r="AX41" s="82">
        <v>0.27</v>
      </c>
      <c r="AY41" s="82"/>
      <c r="AZ41" s="82"/>
      <c r="BA41" s="83"/>
    </row>
    <row r="42" spans="1:55" ht="12.75" customHeight="1" x14ac:dyDescent="0.15">
      <c r="A42" s="111"/>
      <c r="B42" s="112"/>
      <c r="C42" s="18"/>
      <c r="D42" s="61" t="s">
        <v>11</v>
      </c>
      <c r="E42" s="62"/>
      <c r="F42" s="62"/>
      <c r="G42" s="62"/>
      <c r="H42" s="62"/>
      <c r="I42" s="62"/>
      <c r="J42" s="62"/>
      <c r="K42" s="62"/>
      <c r="L42" s="62"/>
      <c r="M42" s="62"/>
      <c r="N42" s="114">
        <v>0.27</v>
      </c>
      <c r="O42" s="82"/>
      <c r="P42" s="82"/>
      <c r="Q42" s="83"/>
      <c r="R42" s="19"/>
      <c r="S42" s="111"/>
      <c r="T42" s="112"/>
      <c r="U42" s="19"/>
      <c r="V42" s="61" t="s">
        <v>11</v>
      </c>
      <c r="W42" s="62"/>
      <c r="X42" s="62"/>
      <c r="Y42" s="62"/>
      <c r="Z42" s="62"/>
      <c r="AA42" s="62"/>
      <c r="AB42" s="62"/>
      <c r="AC42" s="62"/>
      <c r="AD42" s="62"/>
      <c r="AE42" s="63"/>
      <c r="AF42" s="84">
        <v>0.27</v>
      </c>
      <c r="AG42" s="84"/>
      <c r="AH42" s="84"/>
      <c r="AI42" s="85"/>
      <c r="AJ42" s="19"/>
      <c r="AK42" s="111"/>
      <c r="AL42" s="112"/>
      <c r="AM42" s="19"/>
      <c r="AN42" s="61" t="s">
        <v>11</v>
      </c>
      <c r="AO42" s="62"/>
      <c r="AP42" s="62"/>
      <c r="AQ42" s="62"/>
      <c r="AR42" s="62"/>
      <c r="AS42" s="62"/>
      <c r="AT42" s="62"/>
      <c r="AU42" s="62"/>
      <c r="AV42" s="62"/>
      <c r="AW42" s="63"/>
      <c r="AX42" s="84">
        <v>0.27</v>
      </c>
      <c r="AY42" s="84"/>
      <c r="AZ42" s="84"/>
      <c r="BA42" s="85"/>
    </row>
    <row r="43" spans="1:55" s="24" customFormat="1" ht="12.75" customHeight="1" x14ac:dyDescent="0.15">
      <c r="A43" s="113" t="s">
        <v>48</v>
      </c>
      <c r="B43" s="91"/>
      <c r="C43" s="18"/>
      <c r="D43" s="61" t="s">
        <v>1</v>
      </c>
      <c r="E43" s="62"/>
      <c r="F43" s="62"/>
      <c r="G43" s="62"/>
      <c r="H43" s="62"/>
      <c r="I43" s="62"/>
      <c r="J43" s="62"/>
      <c r="K43" s="62"/>
      <c r="L43" s="94">
        <v>800</v>
      </c>
      <c r="M43" s="95"/>
      <c r="N43" s="96"/>
      <c r="O43" s="86" t="s">
        <v>37</v>
      </c>
      <c r="P43" s="86"/>
      <c r="Q43" s="87"/>
      <c r="R43" s="19"/>
      <c r="S43" s="90" t="s">
        <v>47</v>
      </c>
      <c r="T43" s="91"/>
      <c r="U43" s="19"/>
      <c r="V43" s="61" t="s">
        <v>1</v>
      </c>
      <c r="W43" s="62"/>
      <c r="X43" s="62"/>
      <c r="Y43" s="62"/>
      <c r="Z43" s="62"/>
      <c r="AA43" s="62"/>
      <c r="AB43" s="62"/>
      <c r="AC43" s="62"/>
      <c r="AD43" s="94">
        <v>845</v>
      </c>
      <c r="AE43" s="95"/>
      <c r="AF43" s="96"/>
      <c r="AG43" s="86" t="s">
        <v>37</v>
      </c>
      <c r="AH43" s="86"/>
      <c r="AI43" s="87"/>
      <c r="AJ43" s="19"/>
      <c r="AK43" s="115" t="s">
        <v>43</v>
      </c>
      <c r="AL43" s="116"/>
      <c r="AM43" s="19"/>
      <c r="AN43" s="61" t="s">
        <v>1</v>
      </c>
      <c r="AO43" s="62"/>
      <c r="AP43" s="62"/>
      <c r="AQ43" s="62"/>
      <c r="AR43" s="62"/>
      <c r="AS43" s="62"/>
      <c r="AT43" s="62"/>
      <c r="AU43" s="62"/>
      <c r="AV43" s="94">
        <v>950</v>
      </c>
      <c r="AW43" s="95"/>
      <c r="AX43" s="96"/>
      <c r="AY43" s="86" t="s">
        <v>37</v>
      </c>
      <c r="AZ43" s="86"/>
      <c r="BA43" s="87"/>
    </row>
    <row r="44" spans="1:55" s="24" customFormat="1" ht="12.75" customHeight="1" x14ac:dyDescent="0.15">
      <c r="A44" s="92"/>
      <c r="B44" s="93"/>
      <c r="C44" s="18"/>
      <c r="D44" s="61" t="s">
        <v>2</v>
      </c>
      <c r="E44" s="62"/>
      <c r="F44" s="62"/>
      <c r="G44" s="62"/>
      <c r="H44" s="62"/>
      <c r="I44" s="62"/>
      <c r="J44" s="62"/>
      <c r="K44" s="62"/>
      <c r="L44" s="64">
        <f>IF(ROUNDDOWN(L43*MIN(N41,N42)/3,3)=0,ROUNDDOWN(L43*MAX(N41,N42)/3,3),ROUNDDOWN(L43*MIN(N41,N42)/3,1))</f>
        <v>72</v>
      </c>
      <c r="M44" s="65"/>
      <c r="N44" s="66"/>
      <c r="O44" s="88" t="str">
        <f>$O$43</f>
        <v>ng/l</v>
      </c>
      <c r="P44" s="88"/>
      <c r="Q44" s="89"/>
      <c r="R44" s="19"/>
      <c r="S44" s="92"/>
      <c r="T44" s="93"/>
      <c r="U44" s="19"/>
      <c r="V44" s="61" t="s">
        <v>2</v>
      </c>
      <c r="W44" s="62"/>
      <c r="X44" s="62"/>
      <c r="Y44" s="62"/>
      <c r="Z44" s="62"/>
      <c r="AA44" s="62"/>
      <c r="AB44" s="62"/>
      <c r="AC44" s="62"/>
      <c r="AD44" s="64">
        <f>ROUNDDOWN(AD43*IF(MIN(AF41,AF42)=0,MAX(AF41,AF42),MIN(AF41,AF42))/3,1)</f>
        <v>76</v>
      </c>
      <c r="AE44" s="65"/>
      <c r="AF44" s="66"/>
      <c r="AG44" s="88" t="str">
        <f>$AG$43</f>
        <v>ng/l</v>
      </c>
      <c r="AH44" s="88"/>
      <c r="AI44" s="89"/>
      <c r="AJ44" s="19"/>
      <c r="AK44" s="117"/>
      <c r="AL44" s="118"/>
      <c r="AM44" s="19"/>
      <c r="AN44" s="61" t="s">
        <v>2</v>
      </c>
      <c r="AO44" s="62"/>
      <c r="AP44" s="62"/>
      <c r="AQ44" s="62"/>
      <c r="AR44" s="62"/>
      <c r="AS44" s="62"/>
      <c r="AT44" s="62"/>
      <c r="AU44" s="62"/>
      <c r="AV44" s="74">
        <f>ROUNDDOWN(AV43*IF(MIN(AX41,AX42)=0,MAX(AX41,AX42),MIN(AX41,AX42))/3,1)</f>
        <v>85.5</v>
      </c>
      <c r="AW44" s="75"/>
      <c r="AX44" s="76"/>
      <c r="AY44" s="88" t="str">
        <f>$AY$43</f>
        <v>ng/l</v>
      </c>
      <c r="AZ44" s="88"/>
      <c r="BA44" s="89"/>
    </row>
    <row r="45" spans="1:55" ht="12.75" customHeight="1" x14ac:dyDescent="0.15">
      <c r="A45" s="21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2"/>
      <c r="S45" s="21"/>
      <c r="T45" s="20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K45" s="21"/>
      <c r="AL45" s="20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5" ht="12.75" customHeight="1" x14ac:dyDescent="0.15">
      <c r="A46" s="59" t="s">
        <v>3</v>
      </c>
      <c r="B46" s="53" t="str">
        <f>$O$43</f>
        <v>ng/l</v>
      </c>
      <c r="C46" s="54"/>
      <c r="D46" s="67" t="s">
        <v>4</v>
      </c>
      <c r="E46" s="68"/>
      <c r="F46" s="67" t="s">
        <v>5</v>
      </c>
      <c r="G46" s="68"/>
      <c r="H46" s="67" t="s">
        <v>6</v>
      </c>
      <c r="I46" s="68"/>
      <c r="J46" s="69" t="s">
        <v>7</v>
      </c>
      <c r="K46" s="68"/>
      <c r="L46" s="69" t="s">
        <v>8</v>
      </c>
      <c r="M46" s="70"/>
      <c r="N46" s="67" t="s">
        <v>9</v>
      </c>
      <c r="O46" s="70"/>
      <c r="P46" s="81" t="s">
        <v>10</v>
      </c>
      <c r="Q46" s="70"/>
      <c r="R46" s="23"/>
      <c r="S46" s="59" t="s">
        <v>3</v>
      </c>
      <c r="T46" s="53" t="str">
        <f>$AG$43</f>
        <v>ng/l</v>
      </c>
      <c r="U46" s="54"/>
      <c r="V46" s="67" t="s">
        <v>4</v>
      </c>
      <c r="W46" s="68"/>
      <c r="X46" s="67" t="s">
        <v>5</v>
      </c>
      <c r="Y46" s="68"/>
      <c r="Z46" s="67" t="s">
        <v>6</v>
      </c>
      <c r="AA46" s="68"/>
      <c r="AB46" s="69" t="s">
        <v>7</v>
      </c>
      <c r="AC46" s="68"/>
      <c r="AD46" s="69" t="s">
        <v>8</v>
      </c>
      <c r="AE46" s="70"/>
      <c r="AF46" s="67" t="s">
        <v>9</v>
      </c>
      <c r="AG46" s="70"/>
      <c r="AH46" s="81" t="s">
        <v>10</v>
      </c>
      <c r="AI46" s="70"/>
      <c r="AJ46" s="19"/>
      <c r="AK46" s="59" t="s">
        <v>3</v>
      </c>
      <c r="AL46" s="53" t="str">
        <f>$AY$43</f>
        <v>ng/l</v>
      </c>
      <c r="AM46" s="54"/>
      <c r="AN46" s="67" t="s">
        <v>4</v>
      </c>
      <c r="AO46" s="68"/>
      <c r="AP46" s="67" t="s">
        <v>5</v>
      </c>
      <c r="AQ46" s="68"/>
      <c r="AR46" s="67" t="s">
        <v>6</v>
      </c>
      <c r="AS46" s="68"/>
      <c r="AT46" s="69" t="s">
        <v>7</v>
      </c>
      <c r="AU46" s="68"/>
      <c r="AV46" s="69" t="s">
        <v>8</v>
      </c>
      <c r="AW46" s="70"/>
      <c r="AX46" s="67" t="s">
        <v>9</v>
      </c>
      <c r="AY46" s="70"/>
      <c r="AZ46" s="81" t="s">
        <v>10</v>
      </c>
      <c r="BA46" s="70"/>
    </row>
    <row r="47" spans="1:55" x14ac:dyDescent="0.15">
      <c r="A47" s="55" t="s">
        <v>12</v>
      </c>
      <c r="B47" s="58" t="s">
        <v>32</v>
      </c>
      <c r="C47" s="54"/>
      <c r="D47" s="71">
        <f>ROUNDUP(L43-3*L43*IF(MIN(N41,N42)=0,MAX(N41,N42),MIN(N41,N42))/3,0)</f>
        <v>584</v>
      </c>
      <c r="E47" s="72"/>
      <c r="F47" s="73">
        <f>ROUNDUP(L43-2*L43*IF(MIN(N41,N42)=0,MAX(N41,N42),MIN(N41,N42))/3,0)</f>
        <v>656</v>
      </c>
      <c r="G47" s="72"/>
      <c r="H47" s="73">
        <f>ROUNDUP(L43-1*L43*IF(MIN(N41,N42)=0,MAX(N41,N42),MIN(N41,N42))/3,0)</f>
        <v>728</v>
      </c>
      <c r="I47" s="72"/>
      <c r="J47" s="71">
        <f>L43</f>
        <v>800</v>
      </c>
      <c r="K47" s="72"/>
      <c r="L47" s="73">
        <f>ROUNDDOWN(L43+1*L43*IF(MIN(N41,N42)=0,MAX(N41,N42),MIN(N41,N42))/3,0)</f>
        <v>872</v>
      </c>
      <c r="M47" s="72"/>
      <c r="N47" s="73">
        <f>ROUNDDOWN(L43+2*L43*IF(MIN(N41,N42)=0,MAX(N41,N42),MIN(N41,N42))/3,0)</f>
        <v>944</v>
      </c>
      <c r="O47" s="72"/>
      <c r="P47" s="73">
        <f>ROUNDDOWN(L43+3*L43*IF(MIN(N41,N42)=0,MAX(N41,N42),MIN(N41,N42))/3,0)</f>
        <v>1016</v>
      </c>
      <c r="Q47" s="72"/>
      <c r="R47" s="52"/>
      <c r="S47" s="55" t="s">
        <v>12</v>
      </c>
      <c r="T47" s="58" t="s">
        <v>32</v>
      </c>
      <c r="U47" s="54"/>
      <c r="V47" s="71">
        <f>ROUNDUP(AD43-3*AD43*IF(MIN(AF41,AF42)=0,MAX(AF41,AF42),MIN(AF41,AF42))/3,0)</f>
        <v>617</v>
      </c>
      <c r="W47" s="72"/>
      <c r="X47" s="73">
        <f>ROUNDUP(AD43-2*AD43*IF(MIN(AF41,AF42)=0,MAX(AF41,AF42),MIN(AF41,AF42))/3,0)</f>
        <v>693</v>
      </c>
      <c r="Y47" s="72"/>
      <c r="Z47" s="73">
        <f>ROUNDUP(AD43-1*AD43*IF(MIN(AF41,AF42)=0,MAX(AF41,AF42),MIN(AF41,AF42))/3,0)</f>
        <v>769</v>
      </c>
      <c r="AA47" s="72"/>
      <c r="AB47" s="71">
        <f>AD43</f>
        <v>845</v>
      </c>
      <c r="AC47" s="72"/>
      <c r="AD47" s="73">
        <f>ROUNDDOWN(AD43+1*AD43*IF(MIN(AF41,AF42)=0,MAX(AF41,AF42),MIN(AF41,AF42))/3,0)</f>
        <v>921</v>
      </c>
      <c r="AE47" s="72"/>
      <c r="AF47" s="73">
        <f>ROUNDDOWN(AD43+2*AD43*IF(MIN(AF41,AF42)=0,MAX(AF41,AF42),MIN(AF41,AF42))/3,0)</f>
        <v>997</v>
      </c>
      <c r="AG47" s="72"/>
      <c r="AH47" s="73">
        <f>ROUNDDOWN(AD43+3*AD43*IF(MIN(AF41,AF42)=0,MAX(AF41,AF42),MIN(AF41,AF42))/3,0)</f>
        <v>1073</v>
      </c>
      <c r="AI47" s="72"/>
      <c r="AJ47" s="19"/>
      <c r="AK47" s="55" t="s">
        <v>12</v>
      </c>
      <c r="AL47" s="58" t="s">
        <v>32</v>
      </c>
      <c r="AM47" s="54"/>
      <c r="AN47" s="71">
        <f>ROUNDUP(AV43-3*AV43*IF(MIN(AX41,AX42)=0,MAX(AX41,AX42),MIN(AX41,AX42))/3,0)</f>
        <v>694</v>
      </c>
      <c r="AO47" s="72"/>
      <c r="AP47" s="73">
        <f>ROUNDUP(AV43-2*AV43*IF(MIN(AX41,AX42)=0,MAX(AX41,AX42),MIN(AX41,AX42))/3,0)</f>
        <v>779</v>
      </c>
      <c r="AQ47" s="72"/>
      <c r="AR47" s="73">
        <f>ROUNDUP(AV43-1*AV43*IF(MIN(AX41,AX42)=0,MAX(AX41,AX42),MIN(AX41,AX42))/3,0)</f>
        <v>865</v>
      </c>
      <c r="AS47" s="72"/>
      <c r="AT47" s="71">
        <f>AV43</f>
        <v>950</v>
      </c>
      <c r="AU47" s="72"/>
      <c r="AV47" s="73">
        <f>ROUNDDOWN(AV43+1*AV43*IF(MIN(AX41,AX42)=0,MAX(AX41,AX42),MIN(AX41,AX42))/3,0)</f>
        <v>1035</v>
      </c>
      <c r="AW47" s="72"/>
      <c r="AX47" s="73">
        <f>ROUNDDOWN(AV43+2*AV43*IF(MIN(AX41,AX42)=0,MAX(AX41,AX42),MIN(AX41,AX42))/3,0)</f>
        <v>1121</v>
      </c>
      <c r="AY47" s="72"/>
      <c r="AZ47" s="73">
        <f>ROUNDDOWN(AV43+3*AV43*IF(MIN(AX41,AX42)=0,MAX(AX41,AX42),MIN(AX41,AX42))/3,0)</f>
        <v>1206</v>
      </c>
      <c r="BA47" s="72"/>
    </row>
    <row r="48" spans="1:55" x14ac:dyDescent="0.15">
      <c r="A48" s="25"/>
      <c r="B48" s="26"/>
      <c r="D48" s="27"/>
      <c r="E48" s="28"/>
      <c r="F48" s="29"/>
      <c r="G48" s="28"/>
      <c r="H48" s="29"/>
      <c r="I48" s="28"/>
      <c r="J48" s="29"/>
      <c r="K48" s="28"/>
      <c r="L48" s="29"/>
      <c r="M48" s="28"/>
      <c r="N48" s="29"/>
      <c r="O48" s="28"/>
      <c r="P48" s="29"/>
      <c r="Q48" s="30"/>
      <c r="R48" s="31"/>
      <c r="S48" s="25"/>
      <c r="T48" s="26"/>
      <c r="V48" s="27"/>
      <c r="W48" s="28"/>
      <c r="X48" s="29"/>
      <c r="Y48" s="28"/>
      <c r="Z48" s="29"/>
      <c r="AA48" s="28"/>
      <c r="AB48" s="29"/>
      <c r="AC48" s="28"/>
      <c r="AD48" s="29"/>
      <c r="AE48" s="28"/>
      <c r="AF48" s="29"/>
      <c r="AG48" s="28"/>
      <c r="AH48" s="29"/>
      <c r="AI48" s="30"/>
      <c r="AK48" s="25"/>
      <c r="AL48" s="26"/>
      <c r="AN48" s="27"/>
      <c r="AO48" s="28"/>
      <c r="AP48" s="29"/>
      <c r="AQ48" s="28"/>
      <c r="AR48" s="29"/>
      <c r="AS48" s="28"/>
      <c r="AT48" s="29"/>
      <c r="AU48" s="28"/>
      <c r="AV48" s="29"/>
      <c r="AW48" s="28"/>
      <c r="AX48" s="29"/>
      <c r="AY48" s="28"/>
      <c r="AZ48" s="29"/>
      <c r="BA48" s="30"/>
    </row>
    <row r="49" spans="1:53" ht="20" customHeight="1" x14ac:dyDescent="0.15">
      <c r="A49" s="56"/>
      <c r="B49" s="41"/>
      <c r="D49" s="33"/>
      <c r="E49" s="34"/>
      <c r="F49" s="35"/>
      <c r="G49" s="31"/>
      <c r="H49" s="33"/>
      <c r="I49" s="31"/>
      <c r="J49" s="33"/>
      <c r="K49" s="31"/>
      <c r="L49" s="31"/>
      <c r="M49" s="36"/>
      <c r="N49" s="33"/>
      <c r="O49" s="31"/>
      <c r="P49" s="33"/>
      <c r="Q49" s="36"/>
      <c r="R49" s="31"/>
      <c r="S49" s="56"/>
      <c r="T49" s="41"/>
      <c r="V49" s="33"/>
      <c r="W49" s="34"/>
      <c r="X49" s="35"/>
      <c r="Y49" s="31"/>
      <c r="Z49" s="33"/>
      <c r="AA49" s="31"/>
      <c r="AB49" s="33"/>
      <c r="AC49" s="31"/>
      <c r="AD49" s="31"/>
      <c r="AE49" s="36"/>
      <c r="AF49" s="33"/>
      <c r="AG49" s="31"/>
      <c r="AH49" s="33"/>
      <c r="AI49" s="36"/>
      <c r="AK49" s="56"/>
      <c r="AL49" s="41"/>
      <c r="AN49" s="33"/>
      <c r="AO49" s="34"/>
      <c r="AP49" s="35"/>
      <c r="AQ49" s="31"/>
      <c r="AR49" s="33"/>
      <c r="AS49" s="31"/>
      <c r="AT49" s="33"/>
      <c r="AU49" s="31"/>
      <c r="AV49" s="31"/>
      <c r="AW49" s="36"/>
      <c r="AX49" s="33"/>
      <c r="AY49" s="31"/>
      <c r="AZ49" s="33"/>
      <c r="BA49" s="36"/>
    </row>
    <row r="50" spans="1:53" ht="20" customHeight="1" x14ac:dyDescent="0.15">
      <c r="A50" s="57"/>
      <c r="B50" s="42"/>
      <c r="D50" s="33"/>
      <c r="E50" s="36"/>
      <c r="F50" s="33"/>
      <c r="G50" s="32"/>
      <c r="H50" s="37"/>
      <c r="I50" s="32"/>
      <c r="J50" s="37"/>
      <c r="K50" s="32"/>
      <c r="L50" s="32"/>
      <c r="M50" s="38"/>
      <c r="N50" s="37"/>
      <c r="O50" s="32"/>
      <c r="P50" s="37"/>
      <c r="Q50" s="31"/>
      <c r="R50" s="31"/>
      <c r="S50" s="57"/>
      <c r="T50" s="41"/>
      <c r="V50" s="33"/>
      <c r="W50" s="36"/>
      <c r="X50" s="33"/>
      <c r="Y50" s="32"/>
      <c r="Z50" s="37"/>
      <c r="AA50" s="32"/>
      <c r="AB50" s="37"/>
      <c r="AC50" s="32"/>
      <c r="AD50" s="32"/>
      <c r="AE50" s="38"/>
      <c r="AF50" s="37"/>
      <c r="AG50" s="32"/>
      <c r="AH50" s="37"/>
      <c r="AI50" s="31"/>
      <c r="AK50" s="57"/>
      <c r="AL50" s="42"/>
      <c r="AN50" s="33"/>
      <c r="AO50" s="36"/>
      <c r="AP50" s="33"/>
      <c r="AQ50" s="32"/>
      <c r="AR50" s="37"/>
      <c r="AS50" s="32"/>
      <c r="AT50" s="37"/>
      <c r="AU50" s="32"/>
      <c r="AV50" s="32"/>
      <c r="AW50" s="38"/>
      <c r="AX50" s="37"/>
      <c r="AY50" s="32"/>
      <c r="AZ50" s="37"/>
      <c r="BA50" s="31"/>
    </row>
    <row r="51" spans="1:53" ht="20" customHeight="1" x14ac:dyDescent="0.15">
      <c r="A51" s="57"/>
      <c r="B51" s="41"/>
      <c r="D51" s="33"/>
      <c r="E51" s="34"/>
      <c r="F51" s="35"/>
      <c r="G51" s="39"/>
      <c r="H51" s="35"/>
      <c r="I51" s="39"/>
      <c r="J51" s="35"/>
      <c r="K51" s="39"/>
      <c r="L51" s="39"/>
      <c r="M51" s="34"/>
      <c r="N51" s="35"/>
      <c r="O51" s="39"/>
      <c r="P51" s="35"/>
      <c r="Q51" s="31"/>
      <c r="R51" s="31"/>
      <c r="S51" s="57"/>
      <c r="T51" s="42"/>
      <c r="V51" s="33"/>
      <c r="W51" s="34"/>
      <c r="X51" s="35"/>
      <c r="Y51" s="39"/>
      <c r="Z51" s="35"/>
      <c r="AA51" s="39"/>
      <c r="AB51" s="35"/>
      <c r="AC51" s="39"/>
      <c r="AD51" s="39"/>
      <c r="AE51" s="34"/>
      <c r="AF51" s="35"/>
      <c r="AG51" s="39"/>
      <c r="AH51" s="35"/>
      <c r="AI51" s="31"/>
      <c r="AK51" s="57"/>
      <c r="AL51" s="41"/>
      <c r="AN51" s="33"/>
      <c r="AO51" s="34"/>
      <c r="AP51" s="35"/>
      <c r="AQ51" s="39"/>
      <c r="AR51" s="35"/>
      <c r="AS51" s="39"/>
      <c r="AT51" s="35"/>
      <c r="AU51" s="39"/>
      <c r="AV51" s="39"/>
      <c r="AW51" s="34"/>
      <c r="AX51" s="35"/>
      <c r="AY51" s="39"/>
      <c r="AZ51" s="35"/>
      <c r="BA51" s="31"/>
    </row>
    <row r="52" spans="1:53" ht="20" customHeight="1" x14ac:dyDescent="0.15">
      <c r="A52" s="57"/>
      <c r="B52" s="42"/>
      <c r="D52" s="33"/>
      <c r="E52" s="36"/>
      <c r="F52" s="33"/>
      <c r="G52" s="31"/>
      <c r="H52" s="33"/>
      <c r="I52" s="31"/>
      <c r="J52" s="33"/>
      <c r="K52" s="31"/>
      <c r="L52" s="31"/>
      <c r="M52" s="36"/>
      <c r="N52" s="33"/>
      <c r="O52" s="31"/>
      <c r="P52" s="33"/>
      <c r="Q52" s="31"/>
      <c r="R52" s="31"/>
      <c r="S52" s="57"/>
      <c r="T52" s="41"/>
      <c r="V52" s="33"/>
      <c r="W52" s="36"/>
      <c r="X52" s="33"/>
      <c r="Y52" s="31"/>
      <c r="Z52" s="33"/>
      <c r="AA52" s="31"/>
      <c r="AB52" s="33"/>
      <c r="AC52" s="31"/>
      <c r="AD52" s="31"/>
      <c r="AE52" s="36"/>
      <c r="AF52" s="33"/>
      <c r="AG52" s="31"/>
      <c r="AH52" s="33"/>
      <c r="AI52" s="31"/>
      <c r="AK52" s="57"/>
      <c r="AL52" s="42"/>
      <c r="AN52" s="33"/>
      <c r="AO52" s="36"/>
      <c r="AP52" s="33"/>
      <c r="AQ52" s="31"/>
      <c r="AR52" s="33"/>
      <c r="AS52" s="31"/>
      <c r="AT52" s="33"/>
      <c r="AU52" s="31"/>
      <c r="AV52" s="31"/>
      <c r="AW52" s="36"/>
      <c r="AX52" s="33"/>
      <c r="AY52" s="31"/>
      <c r="AZ52" s="33"/>
      <c r="BA52" s="31"/>
    </row>
    <row r="53" spans="1:53" ht="20" customHeight="1" x14ac:dyDescent="0.15">
      <c r="A53" s="57"/>
      <c r="B53" s="41"/>
      <c r="D53" s="33"/>
      <c r="E53" s="34"/>
      <c r="F53" s="35"/>
      <c r="G53" s="39"/>
      <c r="H53" s="35"/>
      <c r="I53" s="39"/>
      <c r="J53" s="35"/>
      <c r="K53" s="39"/>
      <c r="L53" s="39"/>
      <c r="M53" s="34"/>
      <c r="N53" s="35"/>
      <c r="O53" s="39"/>
      <c r="P53" s="35"/>
      <c r="Q53" s="31"/>
      <c r="R53" s="31"/>
      <c r="S53" s="57"/>
      <c r="T53" s="42"/>
      <c r="V53" s="33"/>
      <c r="W53" s="34"/>
      <c r="X53" s="35"/>
      <c r="Y53" s="39"/>
      <c r="Z53" s="35"/>
      <c r="AA53" s="39"/>
      <c r="AB53" s="35"/>
      <c r="AC53" s="39"/>
      <c r="AD53" s="39"/>
      <c r="AE53" s="34"/>
      <c r="AF53" s="35"/>
      <c r="AG53" s="39"/>
      <c r="AH53" s="35"/>
      <c r="AI53" s="31"/>
      <c r="AK53" s="57"/>
      <c r="AL53" s="41"/>
      <c r="AN53" s="33"/>
      <c r="AO53" s="34"/>
      <c r="AP53" s="35"/>
      <c r="AQ53" s="39"/>
      <c r="AR53" s="35"/>
      <c r="AS53" s="39"/>
      <c r="AT53" s="35"/>
      <c r="AU53" s="39"/>
      <c r="AV53" s="39"/>
      <c r="AW53" s="34"/>
      <c r="AX53" s="35"/>
      <c r="AY53" s="39"/>
      <c r="AZ53" s="35"/>
      <c r="BA53" s="31"/>
    </row>
    <row r="54" spans="1:53" ht="20" customHeight="1" x14ac:dyDescent="0.15">
      <c r="A54" s="57"/>
      <c r="B54" s="42"/>
      <c r="D54" s="33"/>
      <c r="E54" s="36"/>
      <c r="F54" s="33"/>
      <c r="G54" s="31"/>
      <c r="H54" s="33"/>
      <c r="I54" s="31"/>
      <c r="J54" s="33"/>
      <c r="K54" s="31"/>
      <c r="L54" s="31"/>
      <c r="M54" s="36"/>
      <c r="N54" s="33"/>
      <c r="O54" s="31"/>
      <c r="P54" s="33"/>
      <c r="Q54" s="31"/>
      <c r="R54" s="31"/>
      <c r="S54" s="57"/>
      <c r="T54" s="42"/>
      <c r="V54" s="33"/>
      <c r="W54" s="36"/>
      <c r="X54" s="33"/>
      <c r="Y54" s="31"/>
      <c r="Z54" s="33"/>
      <c r="AA54" s="31"/>
      <c r="AB54" s="33"/>
      <c r="AC54" s="31"/>
      <c r="AD54" s="31"/>
      <c r="AE54" s="36"/>
      <c r="AF54" s="33"/>
      <c r="AG54" s="31"/>
      <c r="AH54" s="33"/>
      <c r="AI54" s="31"/>
      <c r="AK54" s="57"/>
      <c r="AL54" s="42"/>
      <c r="AN54" s="33"/>
      <c r="AO54" s="36"/>
      <c r="AP54" s="33"/>
      <c r="AQ54" s="31"/>
      <c r="AR54" s="33"/>
      <c r="AS54" s="31"/>
      <c r="AT54" s="33"/>
      <c r="AU54" s="31"/>
      <c r="AV54" s="31"/>
      <c r="AW54" s="36"/>
      <c r="AX54" s="33"/>
      <c r="AY54" s="31"/>
      <c r="AZ54" s="33"/>
      <c r="BA54" s="31"/>
    </row>
    <row r="55" spans="1:53" ht="20" customHeight="1" x14ac:dyDescent="0.15">
      <c r="A55" s="57"/>
      <c r="B55" s="41"/>
      <c r="D55" s="33"/>
      <c r="E55" s="34"/>
      <c r="F55" s="35"/>
      <c r="G55" s="39"/>
      <c r="H55" s="35"/>
      <c r="I55" s="39"/>
      <c r="J55" s="35"/>
      <c r="K55" s="39"/>
      <c r="L55" s="39"/>
      <c r="M55" s="34"/>
      <c r="N55" s="35"/>
      <c r="O55" s="39"/>
      <c r="P55" s="35"/>
      <c r="Q55" s="31"/>
      <c r="R55" s="31"/>
      <c r="S55" s="57"/>
      <c r="T55" s="41"/>
      <c r="V55" s="33"/>
      <c r="W55" s="34"/>
      <c r="X55" s="35"/>
      <c r="Y55" s="39"/>
      <c r="Z55" s="35"/>
      <c r="AA55" s="39"/>
      <c r="AB55" s="35"/>
      <c r="AC55" s="39"/>
      <c r="AD55" s="39"/>
      <c r="AE55" s="34"/>
      <c r="AF55" s="35"/>
      <c r="AG55" s="39"/>
      <c r="AH55" s="35"/>
      <c r="AI55" s="31"/>
      <c r="AK55" s="57"/>
      <c r="AL55" s="41"/>
      <c r="AN55" s="33"/>
      <c r="AO55" s="34"/>
      <c r="AP55" s="35"/>
      <c r="AQ55" s="39"/>
      <c r="AR55" s="35"/>
      <c r="AS55" s="39"/>
      <c r="AT55" s="35"/>
      <c r="AU55" s="39"/>
      <c r="AV55" s="39"/>
      <c r="AW55" s="34"/>
      <c r="AX55" s="35"/>
      <c r="AY55" s="39"/>
      <c r="AZ55" s="35"/>
      <c r="BA55" s="31"/>
    </row>
    <row r="56" spans="1:53" ht="20" customHeight="1" x14ac:dyDescent="0.15">
      <c r="A56" s="57"/>
      <c r="B56" s="42"/>
      <c r="D56" s="33"/>
      <c r="E56" s="36"/>
      <c r="F56" s="33"/>
      <c r="G56" s="31"/>
      <c r="H56" s="33"/>
      <c r="I56" s="31"/>
      <c r="J56" s="33"/>
      <c r="K56" s="31"/>
      <c r="L56" s="31"/>
      <c r="M56" s="36"/>
      <c r="N56" s="33"/>
      <c r="O56" s="31"/>
      <c r="P56" s="33"/>
      <c r="Q56" s="31"/>
      <c r="R56" s="31"/>
      <c r="S56" s="57"/>
      <c r="T56" s="42"/>
      <c r="V56" s="33"/>
      <c r="W56" s="36"/>
      <c r="X56" s="33"/>
      <c r="Y56" s="31"/>
      <c r="Z56" s="33"/>
      <c r="AA56" s="31"/>
      <c r="AB56" s="33"/>
      <c r="AC56" s="31"/>
      <c r="AD56" s="31"/>
      <c r="AE56" s="36"/>
      <c r="AF56" s="33"/>
      <c r="AG56" s="31"/>
      <c r="AH56" s="33"/>
      <c r="AI56" s="31"/>
      <c r="AK56" s="57"/>
      <c r="AL56" s="42"/>
      <c r="AN56" s="33"/>
      <c r="AO56" s="36"/>
      <c r="AP56" s="33"/>
      <c r="AQ56" s="31"/>
      <c r="AR56" s="33"/>
      <c r="AS56" s="31"/>
      <c r="AT56" s="33"/>
      <c r="AU56" s="31"/>
      <c r="AV56" s="31"/>
      <c r="AW56" s="36"/>
      <c r="AX56" s="33"/>
      <c r="AY56" s="31"/>
      <c r="AZ56" s="33"/>
      <c r="BA56" s="31"/>
    </row>
    <row r="57" spans="1:53" ht="20" customHeight="1" x14ac:dyDescent="0.15">
      <c r="A57" s="57"/>
      <c r="B57" s="41"/>
      <c r="D57" s="33"/>
      <c r="E57" s="34"/>
      <c r="F57" s="35"/>
      <c r="G57" s="39"/>
      <c r="H57" s="35"/>
      <c r="I57" s="39"/>
      <c r="J57" s="35"/>
      <c r="K57" s="39"/>
      <c r="L57" s="39"/>
      <c r="M57" s="34"/>
      <c r="N57" s="35"/>
      <c r="O57" s="39"/>
      <c r="P57" s="35"/>
      <c r="Q57" s="31"/>
      <c r="R57" s="31"/>
      <c r="S57" s="57"/>
      <c r="T57" s="41"/>
      <c r="V57" s="33"/>
      <c r="W57" s="34"/>
      <c r="X57" s="35"/>
      <c r="Y57" s="39"/>
      <c r="Z57" s="35"/>
      <c r="AA57" s="39"/>
      <c r="AB57" s="35"/>
      <c r="AC57" s="39"/>
      <c r="AD57" s="39"/>
      <c r="AE57" s="34"/>
      <c r="AF57" s="35"/>
      <c r="AG57" s="39"/>
      <c r="AH57" s="35"/>
      <c r="AI57" s="31"/>
      <c r="AK57" s="57"/>
      <c r="AL57" s="41"/>
      <c r="AN57" s="33"/>
      <c r="AO57" s="34"/>
      <c r="AP57" s="35"/>
      <c r="AQ57" s="39"/>
      <c r="AR57" s="35"/>
      <c r="AS57" s="39"/>
      <c r="AT57" s="35"/>
      <c r="AU57" s="39"/>
      <c r="AV57" s="39"/>
      <c r="AW57" s="34"/>
      <c r="AX57" s="35"/>
      <c r="AY57" s="39"/>
      <c r="AZ57" s="35"/>
      <c r="BA57" s="31"/>
    </row>
    <row r="58" spans="1:53" ht="20" customHeight="1" x14ac:dyDescent="0.15">
      <c r="A58" s="57"/>
      <c r="B58" s="42"/>
      <c r="D58" s="33"/>
      <c r="E58" s="36"/>
      <c r="F58" s="33"/>
      <c r="G58" s="31"/>
      <c r="H58" s="33"/>
      <c r="I58" s="31"/>
      <c r="J58" s="33"/>
      <c r="K58" s="31"/>
      <c r="L58" s="31"/>
      <c r="M58" s="36"/>
      <c r="N58" s="33"/>
      <c r="O58" s="31"/>
      <c r="P58" s="33"/>
      <c r="Q58" s="31"/>
      <c r="R58" s="31"/>
      <c r="S58" s="57"/>
      <c r="T58" s="42"/>
      <c r="V58" s="33"/>
      <c r="W58" s="36"/>
      <c r="X58" s="33"/>
      <c r="Y58" s="31"/>
      <c r="Z58" s="33"/>
      <c r="AA58" s="31"/>
      <c r="AB58" s="33"/>
      <c r="AC58" s="31"/>
      <c r="AD58" s="31"/>
      <c r="AE58" s="36"/>
      <c r="AF58" s="33"/>
      <c r="AG58" s="31"/>
      <c r="AH58" s="33"/>
      <c r="AI58" s="31"/>
      <c r="AK58" s="57"/>
      <c r="AL58" s="42"/>
      <c r="AN58" s="33"/>
      <c r="AO58" s="36"/>
      <c r="AP58" s="33"/>
      <c r="AQ58" s="31"/>
      <c r="AR58" s="33"/>
      <c r="AS58" s="31"/>
      <c r="AT58" s="33"/>
      <c r="AU58" s="31"/>
      <c r="AV58" s="31"/>
      <c r="AW58" s="36"/>
      <c r="AX58" s="33"/>
      <c r="AY58" s="31"/>
      <c r="AZ58" s="33"/>
      <c r="BA58" s="31"/>
    </row>
    <row r="59" spans="1:53" ht="20" customHeight="1" x14ac:dyDescent="0.15">
      <c r="A59" s="57"/>
      <c r="B59" s="41"/>
      <c r="D59" s="33"/>
      <c r="E59" s="34"/>
      <c r="F59" s="35"/>
      <c r="G59" s="39"/>
      <c r="H59" s="35"/>
      <c r="I59" s="39"/>
      <c r="J59" s="35"/>
      <c r="K59" s="39"/>
      <c r="L59" s="39"/>
      <c r="M59" s="34"/>
      <c r="N59" s="35"/>
      <c r="O59" s="39"/>
      <c r="P59" s="35"/>
      <c r="Q59" s="31"/>
      <c r="R59" s="31"/>
      <c r="S59" s="57"/>
      <c r="T59" s="41"/>
      <c r="V59" s="33"/>
      <c r="W59" s="34"/>
      <c r="X59" s="35"/>
      <c r="Y59" s="39"/>
      <c r="Z59" s="35"/>
      <c r="AA59" s="39"/>
      <c r="AB59" s="35"/>
      <c r="AC59" s="39"/>
      <c r="AD59" s="39"/>
      <c r="AE59" s="34"/>
      <c r="AF59" s="35"/>
      <c r="AG59" s="39"/>
      <c r="AH59" s="35"/>
      <c r="AI59" s="31"/>
      <c r="AK59" s="57"/>
      <c r="AL59" s="41"/>
      <c r="AN59" s="33"/>
      <c r="AO59" s="34"/>
      <c r="AP59" s="35"/>
      <c r="AQ59" s="39"/>
      <c r="AR59" s="35"/>
      <c r="AS59" s="39"/>
      <c r="AT59" s="35"/>
      <c r="AU59" s="39"/>
      <c r="AV59" s="39"/>
      <c r="AW59" s="34"/>
      <c r="AX59" s="35"/>
      <c r="AY59" s="39"/>
      <c r="AZ59" s="35"/>
      <c r="BA59" s="31"/>
    </row>
    <row r="60" spans="1:53" ht="20" customHeight="1" x14ac:dyDescent="0.15">
      <c r="A60" s="57"/>
      <c r="B60" s="42"/>
      <c r="D60" s="33"/>
      <c r="E60" s="36"/>
      <c r="F60" s="33"/>
      <c r="G60" s="31"/>
      <c r="H60" s="33"/>
      <c r="I60" s="31"/>
      <c r="J60" s="33"/>
      <c r="K60" s="31"/>
      <c r="L60" s="31"/>
      <c r="M60" s="36"/>
      <c r="N60" s="33"/>
      <c r="O60" s="31"/>
      <c r="P60" s="33"/>
      <c r="Q60" s="31"/>
      <c r="R60" s="31"/>
      <c r="S60" s="57"/>
      <c r="T60" s="42"/>
      <c r="V60" s="33"/>
      <c r="W60" s="36"/>
      <c r="X60" s="33"/>
      <c r="Y60" s="31"/>
      <c r="Z60" s="33"/>
      <c r="AA60" s="31"/>
      <c r="AB60" s="33"/>
      <c r="AC60" s="31"/>
      <c r="AD60" s="31"/>
      <c r="AE60" s="36"/>
      <c r="AF60" s="33"/>
      <c r="AG60" s="31"/>
      <c r="AH60" s="33"/>
      <c r="AI60" s="31"/>
      <c r="AK60" s="57"/>
      <c r="AL60" s="42"/>
      <c r="AN60" s="33"/>
      <c r="AO60" s="36"/>
      <c r="AP60" s="33"/>
      <c r="AQ60" s="31"/>
      <c r="AR60" s="33"/>
      <c r="AS60" s="31"/>
      <c r="AT60" s="33"/>
      <c r="AU60" s="31"/>
      <c r="AV60" s="31"/>
      <c r="AW60" s="36"/>
      <c r="AX60" s="33"/>
      <c r="AY60" s="31"/>
      <c r="AZ60" s="33"/>
      <c r="BA60" s="31"/>
    </row>
    <row r="61" spans="1:53" ht="20" customHeight="1" x14ac:dyDescent="0.15">
      <c r="A61" s="57"/>
      <c r="B61" s="41"/>
      <c r="D61" s="33"/>
      <c r="E61" s="34"/>
      <c r="F61" s="35"/>
      <c r="G61" s="39"/>
      <c r="H61" s="35"/>
      <c r="I61" s="39"/>
      <c r="J61" s="35"/>
      <c r="K61" s="39"/>
      <c r="L61" s="39"/>
      <c r="M61" s="34"/>
      <c r="N61" s="35"/>
      <c r="O61" s="39"/>
      <c r="P61" s="35"/>
      <c r="Q61" s="31"/>
      <c r="R61" s="31"/>
      <c r="S61" s="57"/>
      <c r="T61" s="41"/>
      <c r="V61" s="33"/>
      <c r="W61" s="34"/>
      <c r="X61" s="35"/>
      <c r="Y61" s="39"/>
      <c r="Z61" s="35"/>
      <c r="AA61" s="39"/>
      <c r="AB61" s="35"/>
      <c r="AC61" s="39"/>
      <c r="AD61" s="39"/>
      <c r="AE61" s="34"/>
      <c r="AF61" s="35"/>
      <c r="AG61" s="39"/>
      <c r="AH61" s="35"/>
      <c r="AI61" s="31"/>
      <c r="AK61" s="57"/>
      <c r="AL61" s="41"/>
      <c r="AN61" s="33"/>
      <c r="AO61" s="34"/>
      <c r="AP61" s="35"/>
      <c r="AQ61" s="39"/>
      <c r="AR61" s="35"/>
      <c r="AS61" s="39"/>
      <c r="AT61" s="35"/>
      <c r="AU61" s="39"/>
      <c r="AV61" s="39"/>
      <c r="AW61" s="34"/>
      <c r="AX61" s="35"/>
      <c r="AY61" s="39"/>
      <c r="AZ61" s="35"/>
      <c r="BA61" s="31"/>
    </row>
    <row r="62" spans="1:53" ht="20" customHeight="1" x14ac:dyDescent="0.15">
      <c r="A62" s="57"/>
      <c r="B62" s="42"/>
      <c r="D62" s="33"/>
      <c r="E62" s="34"/>
      <c r="F62" s="35"/>
      <c r="G62" s="39"/>
      <c r="H62" s="35"/>
      <c r="I62" s="39"/>
      <c r="J62" s="35"/>
      <c r="K62" s="39"/>
      <c r="L62" s="39"/>
      <c r="M62" s="34"/>
      <c r="N62" s="35"/>
      <c r="O62" s="39"/>
      <c r="P62" s="35"/>
      <c r="Q62" s="31"/>
      <c r="R62" s="31"/>
      <c r="S62" s="57"/>
      <c r="T62" s="42"/>
      <c r="V62" s="33"/>
      <c r="W62" s="34"/>
      <c r="X62" s="35"/>
      <c r="Y62" s="39"/>
      <c r="Z62" s="35"/>
      <c r="AA62" s="39"/>
      <c r="AB62" s="35"/>
      <c r="AC62" s="39"/>
      <c r="AD62" s="39"/>
      <c r="AE62" s="34"/>
      <c r="AF62" s="35"/>
      <c r="AG62" s="39"/>
      <c r="AH62" s="35"/>
      <c r="AI62" s="31"/>
      <c r="AK62" s="57"/>
      <c r="AL62" s="42"/>
      <c r="AN62" s="33"/>
      <c r="AO62" s="34"/>
      <c r="AP62" s="35"/>
      <c r="AQ62" s="39"/>
      <c r="AR62" s="35"/>
      <c r="AS62" s="39"/>
      <c r="AT62" s="35"/>
      <c r="AU62" s="39"/>
      <c r="AV62" s="39"/>
      <c r="AW62" s="34"/>
      <c r="AX62" s="35"/>
      <c r="AY62" s="39"/>
      <c r="AZ62" s="35"/>
      <c r="BA62" s="31"/>
    </row>
    <row r="63" spans="1:53" ht="20" customHeight="1" x14ac:dyDescent="0.15">
      <c r="A63" s="57"/>
      <c r="B63" s="41"/>
      <c r="D63" s="33"/>
      <c r="E63" s="36"/>
      <c r="F63" s="33"/>
      <c r="G63" s="31"/>
      <c r="H63" s="33"/>
      <c r="I63" s="31"/>
      <c r="J63" s="33"/>
      <c r="K63" s="31"/>
      <c r="L63" s="31"/>
      <c r="M63" s="36"/>
      <c r="N63" s="33"/>
      <c r="O63" s="31"/>
      <c r="P63" s="33"/>
      <c r="Q63" s="31"/>
      <c r="R63" s="31"/>
      <c r="S63" s="57"/>
      <c r="T63" s="41"/>
      <c r="V63" s="33"/>
      <c r="W63" s="36"/>
      <c r="X63" s="33"/>
      <c r="Y63" s="31"/>
      <c r="Z63" s="33"/>
      <c r="AA63" s="31"/>
      <c r="AB63" s="33"/>
      <c r="AC63" s="31"/>
      <c r="AD63" s="31"/>
      <c r="AE63" s="36"/>
      <c r="AF63" s="33"/>
      <c r="AG63" s="31"/>
      <c r="AH63" s="33"/>
      <c r="AI63" s="31"/>
      <c r="AK63" s="57"/>
      <c r="AL63" s="41"/>
      <c r="AN63" s="33"/>
      <c r="AO63" s="36"/>
      <c r="AP63" s="33"/>
      <c r="AQ63" s="31"/>
      <c r="AR63" s="33"/>
      <c r="AS63" s="31"/>
      <c r="AT63" s="33"/>
      <c r="AU63" s="31"/>
      <c r="AV63" s="31"/>
      <c r="AW63" s="36"/>
      <c r="AX63" s="33"/>
      <c r="AY63" s="31"/>
      <c r="AZ63" s="33"/>
      <c r="BA63" s="31"/>
    </row>
    <row r="64" spans="1:53" ht="20" customHeight="1" x14ac:dyDescent="0.15">
      <c r="A64" s="57"/>
      <c r="B64" s="42"/>
      <c r="D64" s="33"/>
      <c r="E64" s="34"/>
      <c r="F64" s="35"/>
      <c r="G64" s="39"/>
      <c r="H64" s="35"/>
      <c r="I64" s="39"/>
      <c r="J64" s="35"/>
      <c r="K64" s="39"/>
      <c r="L64" s="39"/>
      <c r="M64" s="34"/>
      <c r="N64" s="35"/>
      <c r="O64" s="39"/>
      <c r="P64" s="35"/>
      <c r="Q64" s="31"/>
      <c r="R64" s="31"/>
      <c r="S64" s="57"/>
      <c r="T64" s="42"/>
      <c r="V64" s="33"/>
      <c r="W64" s="34"/>
      <c r="X64" s="35"/>
      <c r="Y64" s="39"/>
      <c r="Z64" s="35"/>
      <c r="AA64" s="39"/>
      <c r="AB64" s="35"/>
      <c r="AC64" s="39"/>
      <c r="AD64" s="39"/>
      <c r="AE64" s="34"/>
      <c r="AF64" s="35"/>
      <c r="AG64" s="39"/>
      <c r="AH64" s="35"/>
      <c r="AI64" s="31"/>
      <c r="AK64" s="57"/>
      <c r="AL64" s="42"/>
      <c r="AN64" s="33"/>
      <c r="AO64" s="34"/>
      <c r="AP64" s="35"/>
      <c r="AQ64" s="39"/>
      <c r="AR64" s="35"/>
      <c r="AS64" s="39"/>
      <c r="AT64" s="35"/>
      <c r="AU64" s="39"/>
      <c r="AV64" s="39"/>
      <c r="AW64" s="34"/>
      <c r="AX64" s="35"/>
      <c r="AY64" s="39"/>
      <c r="AZ64" s="35"/>
      <c r="BA64" s="31"/>
    </row>
    <row r="65" spans="1:55" ht="20" customHeight="1" x14ac:dyDescent="0.15">
      <c r="A65" s="57"/>
      <c r="B65" s="41"/>
      <c r="D65" s="33"/>
      <c r="E65" s="34"/>
      <c r="F65" s="35"/>
      <c r="G65" s="39"/>
      <c r="H65" s="35"/>
      <c r="I65" s="39"/>
      <c r="J65" s="35"/>
      <c r="K65" s="39"/>
      <c r="L65" s="39"/>
      <c r="M65" s="34"/>
      <c r="N65" s="35"/>
      <c r="O65" s="39"/>
      <c r="P65" s="35"/>
      <c r="Q65" s="31"/>
      <c r="R65" s="31"/>
      <c r="S65" s="57"/>
      <c r="T65" s="41"/>
      <c r="V65" s="33"/>
      <c r="W65" s="34"/>
      <c r="X65" s="35"/>
      <c r="Y65" s="39"/>
      <c r="Z65" s="35"/>
      <c r="AA65" s="39"/>
      <c r="AB65" s="35"/>
      <c r="AC65" s="39"/>
      <c r="AD65" s="39"/>
      <c r="AE65" s="34"/>
      <c r="AF65" s="35"/>
      <c r="AG65" s="39"/>
      <c r="AH65" s="35"/>
      <c r="AI65" s="31"/>
      <c r="AK65" s="57"/>
      <c r="AL65" s="41"/>
      <c r="AN65" s="33"/>
      <c r="AO65" s="34"/>
      <c r="AP65" s="35"/>
      <c r="AQ65" s="39"/>
      <c r="AR65" s="35"/>
      <c r="AS65" s="39"/>
      <c r="AT65" s="35"/>
      <c r="AU65" s="39"/>
      <c r="AV65" s="39"/>
      <c r="AW65" s="34"/>
      <c r="AX65" s="35"/>
      <c r="AY65" s="39"/>
      <c r="AZ65" s="35"/>
      <c r="BA65" s="31"/>
    </row>
    <row r="66" spans="1:55" ht="20" customHeight="1" x14ac:dyDescent="0.15">
      <c r="A66" s="57"/>
      <c r="B66" s="42"/>
      <c r="D66" s="33"/>
      <c r="E66" s="36"/>
      <c r="F66" s="33"/>
      <c r="G66" s="31"/>
      <c r="H66" s="33"/>
      <c r="I66" s="31"/>
      <c r="J66" s="33"/>
      <c r="K66" s="31"/>
      <c r="L66" s="31"/>
      <c r="M66" s="36"/>
      <c r="N66" s="33"/>
      <c r="O66" s="31"/>
      <c r="P66" s="33"/>
      <c r="Q66" s="31"/>
      <c r="R66" s="31"/>
      <c r="S66" s="57"/>
      <c r="T66" s="42"/>
      <c r="V66" s="33"/>
      <c r="W66" s="36"/>
      <c r="X66" s="33"/>
      <c r="Y66" s="31"/>
      <c r="Z66" s="33"/>
      <c r="AA66" s="31"/>
      <c r="AB66" s="33"/>
      <c r="AC66" s="31"/>
      <c r="AD66" s="31"/>
      <c r="AE66" s="36"/>
      <c r="AF66" s="33"/>
      <c r="AG66" s="31"/>
      <c r="AH66" s="33"/>
      <c r="AI66" s="31"/>
      <c r="AK66" s="57"/>
      <c r="AL66" s="42"/>
      <c r="AN66" s="33"/>
      <c r="AO66" s="36"/>
      <c r="AP66" s="33"/>
      <c r="AQ66" s="31"/>
      <c r="AR66" s="33"/>
      <c r="AS66" s="31"/>
      <c r="AT66" s="33"/>
      <c r="AU66" s="31"/>
      <c r="AV66" s="31"/>
      <c r="AW66" s="36"/>
      <c r="AX66" s="33"/>
      <c r="AY66" s="31"/>
      <c r="AZ66" s="33"/>
      <c r="BA66" s="31"/>
    </row>
    <row r="67" spans="1:55" ht="20" customHeight="1" x14ac:dyDescent="0.15">
      <c r="A67" s="57"/>
      <c r="B67" s="41"/>
      <c r="D67" s="33"/>
      <c r="E67" s="34"/>
      <c r="F67" s="35"/>
      <c r="G67" s="39"/>
      <c r="H67" s="35"/>
      <c r="I67" s="39"/>
      <c r="J67" s="35"/>
      <c r="K67" s="39"/>
      <c r="L67" s="39"/>
      <c r="M67" s="34"/>
      <c r="N67" s="35"/>
      <c r="O67" s="39"/>
      <c r="P67" s="35"/>
      <c r="Q67" s="31"/>
      <c r="R67" s="31"/>
      <c r="S67" s="57"/>
      <c r="T67" s="41"/>
      <c r="V67" s="33"/>
      <c r="W67" s="34"/>
      <c r="X67" s="35"/>
      <c r="Y67" s="39"/>
      <c r="Z67" s="35"/>
      <c r="AA67" s="39"/>
      <c r="AB67" s="35"/>
      <c r="AC67" s="39"/>
      <c r="AD67" s="39"/>
      <c r="AE67" s="34"/>
      <c r="AF67" s="35"/>
      <c r="AG67" s="39"/>
      <c r="AH67" s="35"/>
      <c r="AI67" s="31"/>
      <c r="AK67" s="57"/>
      <c r="AL67" s="41"/>
      <c r="AN67" s="33"/>
      <c r="AO67" s="34"/>
      <c r="AP67" s="35"/>
      <c r="AQ67" s="39"/>
      <c r="AR67" s="35"/>
      <c r="AS67" s="39"/>
      <c r="AT67" s="35"/>
      <c r="AU67" s="39"/>
      <c r="AV67" s="39"/>
      <c r="AW67" s="34"/>
      <c r="AX67" s="35"/>
      <c r="AY67" s="39"/>
      <c r="AZ67" s="35"/>
      <c r="BA67" s="31"/>
    </row>
    <row r="68" spans="1:55" ht="20" customHeight="1" x14ac:dyDescent="0.15">
      <c r="A68" s="57"/>
      <c r="B68" s="42"/>
      <c r="D68" s="33"/>
      <c r="E68" s="36"/>
      <c r="F68" s="33"/>
      <c r="G68" s="31"/>
      <c r="H68" s="33"/>
      <c r="I68" s="31"/>
      <c r="J68" s="33"/>
      <c r="K68" s="31"/>
      <c r="L68" s="31"/>
      <c r="M68" s="36"/>
      <c r="N68" s="33"/>
      <c r="O68" s="31"/>
      <c r="P68" s="33"/>
      <c r="Q68" s="31"/>
      <c r="R68" s="31"/>
      <c r="S68" s="57"/>
      <c r="T68" s="42"/>
      <c r="V68" s="33"/>
      <c r="W68" s="36"/>
      <c r="X68" s="33"/>
      <c r="Y68" s="31"/>
      <c r="Z68" s="33"/>
      <c r="AA68" s="31"/>
      <c r="AB68" s="33"/>
      <c r="AC68" s="31"/>
      <c r="AD68" s="31"/>
      <c r="AE68" s="36"/>
      <c r="AF68" s="33"/>
      <c r="AG68" s="31"/>
      <c r="AH68" s="33"/>
      <c r="AI68" s="31"/>
      <c r="AK68" s="57"/>
      <c r="AL68" s="42"/>
      <c r="AN68" s="33"/>
      <c r="AO68" s="36"/>
      <c r="AP68" s="33"/>
      <c r="AQ68" s="31"/>
      <c r="AR68" s="33"/>
      <c r="AS68" s="31"/>
      <c r="AT68" s="33"/>
      <c r="AU68" s="31"/>
      <c r="AV68" s="31"/>
      <c r="AW68" s="36"/>
      <c r="AX68" s="33"/>
      <c r="AY68" s="31"/>
      <c r="AZ68" s="33"/>
      <c r="BA68" s="31"/>
    </row>
    <row r="69" spans="1:55" ht="20" customHeight="1" x14ac:dyDescent="0.15">
      <c r="A69" s="57"/>
      <c r="B69" s="41"/>
      <c r="D69" s="33"/>
      <c r="E69" s="34"/>
      <c r="F69" s="35"/>
      <c r="G69" s="39"/>
      <c r="H69" s="35"/>
      <c r="I69" s="39"/>
      <c r="J69" s="35"/>
      <c r="K69" s="39"/>
      <c r="L69" s="39"/>
      <c r="M69" s="34"/>
      <c r="N69" s="35"/>
      <c r="O69" s="39"/>
      <c r="P69" s="35"/>
      <c r="Q69" s="31"/>
      <c r="R69" s="31"/>
      <c r="S69" s="57"/>
      <c r="T69" s="41"/>
      <c r="V69" s="33"/>
      <c r="W69" s="34"/>
      <c r="X69" s="35"/>
      <c r="Y69" s="39"/>
      <c r="Z69" s="35"/>
      <c r="AA69" s="39"/>
      <c r="AB69" s="35"/>
      <c r="AC69" s="39"/>
      <c r="AD69" s="39"/>
      <c r="AE69" s="34"/>
      <c r="AF69" s="35"/>
      <c r="AG69" s="39"/>
      <c r="AH69" s="35"/>
      <c r="AI69" s="31"/>
      <c r="AK69" s="57"/>
      <c r="AL69" s="41"/>
      <c r="AN69" s="33"/>
      <c r="AO69" s="34"/>
      <c r="AP69" s="35"/>
      <c r="AQ69" s="39"/>
      <c r="AR69" s="35"/>
      <c r="AS69" s="39"/>
      <c r="AT69" s="35"/>
      <c r="AU69" s="39"/>
      <c r="AV69" s="39"/>
      <c r="AW69" s="34"/>
      <c r="AX69" s="35"/>
      <c r="AY69" s="39"/>
      <c r="AZ69" s="35"/>
      <c r="BA69" s="31"/>
    </row>
    <row r="70" spans="1:55" ht="20" customHeight="1" x14ac:dyDescent="0.15">
      <c r="A70" s="57"/>
      <c r="B70" s="42"/>
      <c r="D70" s="33"/>
      <c r="E70" s="40"/>
      <c r="F70" s="33"/>
      <c r="G70" s="31"/>
      <c r="H70" s="33"/>
      <c r="I70" s="31"/>
      <c r="J70" s="33"/>
      <c r="K70" s="31"/>
      <c r="L70" s="31"/>
      <c r="M70" s="36"/>
      <c r="N70" s="33"/>
      <c r="O70" s="31"/>
      <c r="P70" s="33"/>
      <c r="Q70" s="31"/>
      <c r="R70" s="31"/>
      <c r="S70" s="57"/>
      <c r="T70" s="42"/>
      <c r="V70" s="33"/>
      <c r="W70" s="40"/>
      <c r="X70" s="33"/>
      <c r="Y70" s="31"/>
      <c r="Z70" s="33"/>
      <c r="AA70" s="31"/>
      <c r="AB70" s="33"/>
      <c r="AC70" s="31"/>
      <c r="AD70" s="31"/>
      <c r="AE70" s="36"/>
      <c r="AF70" s="33"/>
      <c r="AG70" s="31"/>
      <c r="AH70" s="33"/>
      <c r="AI70" s="31"/>
      <c r="AK70" s="57"/>
      <c r="AL70" s="42"/>
      <c r="AN70" s="33"/>
      <c r="AO70" s="40"/>
      <c r="AP70" s="33"/>
      <c r="AQ70" s="31"/>
      <c r="AR70" s="33"/>
      <c r="AS70" s="31"/>
      <c r="AT70" s="33"/>
      <c r="AU70" s="31"/>
      <c r="AV70" s="31"/>
      <c r="AW70" s="36"/>
      <c r="AX70" s="33"/>
      <c r="AY70" s="31"/>
      <c r="AZ70" s="33"/>
      <c r="BA70" s="31"/>
    </row>
    <row r="71" spans="1:55" ht="20" customHeight="1" x14ac:dyDescent="0.15">
      <c r="A71" s="57"/>
      <c r="B71" s="41"/>
      <c r="D71" s="33"/>
      <c r="E71" s="36"/>
      <c r="F71" s="35"/>
      <c r="G71" s="39"/>
      <c r="H71" s="35"/>
      <c r="I71" s="39"/>
      <c r="J71" s="35"/>
      <c r="K71" s="39"/>
      <c r="L71" s="39"/>
      <c r="M71" s="34"/>
      <c r="N71" s="35"/>
      <c r="O71" s="39"/>
      <c r="P71" s="35"/>
      <c r="Q71" s="31"/>
      <c r="R71" s="31"/>
      <c r="S71" s="57"/>
      <c r="T71" s="41"/>
      <c r="V71" s="33"/>
      <c r="W71" s="36"/>
      <c r="X71" s="35"/>
      <c r="Y71" s="39"/>
      <c r="Z71" s="35"/>
      <c r="AA71" s="39"/>
      <c r="AB71" s="35"/>
      <c r="AC71" s="39"/>
      <c r="AD71" s="39"/>
      <c r="AE71" s="34"/>
      <c r="AF71" s="35"/>
      <c r="AG71" s="39"/>
      <c r="AH71" s="35"/>
      <c r="AI71" s="31"/>
      <c r="AK71" s="57"/>
      <c r="AL71" s="41"/>
      <c r="AN71" s="33"/>
      <c r="AO71" s="36"/>
      <c r="AP71" s="35"/>
      <c r="AQ71" s="39"/>
      <c r="AR71" s="35"/>
      <c r="AS71" s="39"/>
      <c r="AT71" s="35"/>
      <c r="AU71" s="39"/>
      <c r="AV71" s="39"/>
      <c r="AW71" s="34"/>
      <c r="AX71" s="35"/>
      <c r="AY71" s="39"/>
      <c r="AZ71" s="35"/>
      <c r="BA71" s="31"/>
    </row>
    <row r="72" spans="1:55" ht="20" customHeight="1" x14ac:dyDescent="0.15">
      <c r="A72" s="57"/>
      <c r="B72" s="42"/>
      <c r="D72" s="33"/>
      <c r="E72" s="38"/>
      <c r="F72" s="33"/>
      <c r="G72" s="31"/>
      <c r="H72" s="33"/>
      <c r="I72" s="31"/>
      <c r="J72" s="33"/>
      <c r="K72" s="31"/>
      <c r="L72" s="31"/>
      <c r="M72" s="36"/>
      <c r="N72" s="33"/>
      <c r="O72" s="31"/>
      <c r="P72" s="33"/>
      <c r="Q72" s="31"/>
      <c r="R72" s="31"/>
      <c r="S72" s="57"/>
      <c r="T72" s="42"/>
      <c r="V72" s="33"/>
      <c r="W72" s="38"/>
      <c r="X72" s="33"/>
      <c r="Y72" s="31"/>
      <c r="Z72" s="33"/>
      <c r="AA72" s="31"/>
      <c r="AB72" s="33"/>
      <c r="AC72" s="31"/>
      <c r="AD72" s="31"/>
      <c r="AE72" s="36"/>
      <c r="AF72" s="33"/>
      <c r="AG72" s="31"/>
      <c r="AH72" s="33"/>
      <c r="AI72" s="31"/>
      <c r="AK72" s="57"/>
      <c r="AL72" s="42"/>
      <c r="AN72" s="33"/>
      <c r="AO72" s="38"/>
      <c r="AP72" s="33"/>
      <c r="AQ72" s="31"/>
      <c r="AR72" s="33"/>
      <c r="AS72" s="31"/>
      <c r="AT72" s="33"/>
      <c r="AU72" s="31"/>
      <c r="AV72" s="31"/>
      <c r="AW72" s="36"/>
      <c r="AX72" s="33"/>
      <c r="AY72" s="31"/>
      <c r="AZ72" s="33"/>
      <c r="BA72" s="31"/>
    </row>
    <row r="73" spans="1:55" ht="20" customHeight="1" x14ac:dyDescent="0.15">
      <c r="A73" s="57"/>
      <c r="B73" s="41"/>
      <c r="D73" s="33"/>
      <c r="E73" s="34"/>
      <c r="F73" s="35"/>
      <c r="G73" s="39"/>
      <c r="H73" s="35"/>
      <c r="I73" s="39"/>
      <c r="J73" s="35"/>
      <c r="K73" s="39"/>
      <c r="L73" s="39"/>
      <c r="M73" s="34"/>
      <c r="N73" s="35"/>
      <c r="O73" s="39"/>
      <c r="P73" s="35"/>
      <c r="Q73" s="31"/>
      <c r="R73" s="31"/>
      <c r="S73" s="57"/>
      <c r="T73" s="41"/>
      <c r="V73" s="33"/>
      <c r="W73" s="34"/>
      <c r="X73" s="35"/>
      <c r="Y73" s="39"/>
      <c r="Z73" s="35"/>
      <c r="AA73" s="39"/>
      <c r="AB73" s="35"/>
      <c r="AC73" s="39"/>
      <c r="AD73" s="39"/>
      <c r="AE73" s="34"/>
      <c r="AF73" s="35"/>
      <c r="AG73" s="39"/>
      <c r="AH73" s="35"/>
      <c r="AI73" s="31"/>
      <c r="AK73" s="57"/>
      <c r="AL73" s="41"/>
      <c r="AN73" s="33"/>
      <c r="AO73" s="34"/>
      <c r="AP73" s="35"/>
      <c r="AQ73" s="39"/>
      <c r="AR73" s="35"/>
      <c r="AS73" s="39"/>
      <c r="AT73" s="35"/>
      <c r="AU73" s="39"/>
      <c r="AV73" s="39"/>
      <c r="AW73" s="34"/>
      <c r="AX73" s="35"/>
      <c r="AY73" s="39"/>
      <c r="AZ73" s="35"/>
      <c r="BA73" s="31"/>
    </row>
    <row r="74" spans="1:55" ht="12" customHeight="1" x14ac:dyDescent="0.1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O74" s="31"/>
      <c r="AP74" s="31"/>
      <c r="AQ74" s="31"/>
      <c r="AR74" s="31"/>
      <c r="AS74" s="43"/>
      <c r="AT74" s="44"/>
      <c r="AU74" s="44"/>
      <c r="AV74" s="44"/>
      <c r="AW74" s="44"/>
      <c r="AX74" s="44"/>
      <c r="AY74" s="44"/>
      <c r="AZ74" s="44"/>
      <c r="BA74" s="44"/>
      <c r="BB74" s="22"/>
      <c r="BC74" s="22"/>
    </row>
    <row r="75" spans="1:55" ht="3" customHeight="1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</row>
    <row r="76" spans="1:55" ht="7.5" customHeight="1" x14ac:dyDescent="0.15"/>
    <row r="77" spans="1:55" ht="12.75" customHeight="1" x14ac:dyDescent="0.15">
      <c r="A77" s="123" t="s">
        <v>39</v>
      </c>
      <c r="B77" s="124"/>
      <c r="C77" s="18"/>
      <c r="D77" s="61" t="s">
        <v>0</v>
      </c>
      <c r="E77" s="62"/>
      <c r="F77" s="62"/>
      <c r="G77" s="62"/>
      <c r="H77" s="62"/>
      <c r="I77" s="62"/>
      <c r="J77" s="62"/>
      <c r="K77" s="62"/>
      <c r="L77" s="62"/>
      <c r="M77" s="63"/>
      <c r="N77" s="82">
        <v>0.21</v>
      </c>
      <c r="O77" s="82"/>
      <c r="P77" s="82"/>
      <c r="Q77" s="83"/>
      <c r="R77" s="19"/>
      <c r="S77" s="109" t="s">
        <v>39</v>
      </c>
      <c r="T77" s="110"/>
      <c r="U77" s="18"/>
      <c r="V77" s="61" t="s">
        <v>0</v>
      </c>
      <c r="W77" s="62"/>
      <c r="X77" s="62"/>
      <c r="Y77" s="62"/>
      <c r="Z77" s="62"/>
      <c r="AA77" s="62"/>
      <c r="AB77" s="62"/>
      <c r="AC77" s="62"/>
      <c r="AD77" s="62"/>
      <c r="AE77" s="63"/>
      <c r="AF77" s="82">
        <v>0.21</v>
      </c>
      <c r="AG77" s="82"/>
      <c r="AH77" s="82"/>
      <c r="AI77" s="83"/>
      <c r="AK77" s="109" t="s">
        <v>39</v>
      </c>
      <c r="AL77" s="110"/>
      <c r="AM77" s="18"/>
      <c r="AN77" s="61" t="s">
        <v>0</v>
      </c>
      <c r="AO77" s="62"/>
      <c r="AP77" s="62"/>
      <c r="AQ77" s="62"/>
      <c r="AR77" s="62"/>
      <c r="AS77" s="62"/>
      <c r="AT77" s="62"/>
      <c r="AU77" s="62"/>
      <c r="AV77" s="62"/>
      <c r="AW77" s="63"/>
      <c r="AX77" s="82">
        <v>0.21</v>
      </c>
      <c r="AY77" s="82"/>
      <c r="AZ77" s="82"/>
      <c r="BA77" s="83"/>
    </row>
    <row r="78" spans="1:55" ht="12.75" customHeight="1" x14ac:dyDescent="0.15">
      <c r="A78" s="125"/>
      <c r="B78" s="126"/>
      <c r="C78" s="18"/>
      <c r="D78" s="61" t="s">
        <v>11</v>
      </c>
      <c r="E78" s="62"/>
      <c r="F78" s="62"/>
      <c r="G78" s="62"/>
      <c r="H78" s="62"/>
      <c r="I78" s="62"/>
      <c r="J78" s="62"/>
      <c r="K78" s="62"/>
      <c r="L78" s="62"/>
      <c r="M78" s="63"/>
      <c r="N78" s="82">
        <v>0.21</v>
      </c>
      <c r="O78" s="82"/>
      <c r="P78" s="82"/>
      <c r="Q78" s="83"/>
      <c r="R78" s="19"/>
      <c r="S78" s="111"/>
      <c r="T78" s="112"/>
      <c r="U78" s="18"/>
      <c r="V78" s="61" t="s">
        <v>11</v>
      </c>
      <c r="W78" s="62"/>
      <c r="X78" s="62"/>
      <c r="Y78" s="62"/>
      <c r="Z78" s="62"/>
      <c r="AA78" s="62"/>
      <c r="AB78" s="62"/>
      <c r="AC78" s="62"/>
      <c r="AD78" s="62"/>
      <c r="AE78" s="63"/>
      <c r="AF78" s="84">
        <v>0.21</v>
      </c>
      <c r="AG78" s="84"/>
      <c r="AH78" s="84"/>
      <c r="AI78" s="85"/>
      <c r="AK78" s="111"/>
      <c r="AL78" s="112"/>
      <c r="AM78" s="18"/>
      <c r="AN78" s="61" t="s">
        <v>11</v>
      </c>
      <c r="AO78" s="62"/>
      <c r="AP78" s="62"/>
      <c r="AQ78" s="62"/>
      <c r="AR78" s="62"/>
      <c r="AS78" s="62"/>
      <c r="AT78" s="62"/>
      <c r="AU78" s="62"/>
      <c r="AV78" s="62"/>
      <c r="AW78" s="63"/>
      <c r="AX78" s="84">
        <v>0.21</v>
      </c>
      <c r="AY78" s="84"/>
      <c r="AZ78" s="84"/>
      <c r="BA78" s="85"/>
    </row>
    <row r="79" spans="1:55" s="24" customFormat="1" ht="12.75" customHeight="1" x14ac:dyDescent="0.15">
      <c r="A79" s="119" t="s">
        <v>47</v>
      </c>
      <c r="B79" s="120"/>
      <c r="C79" s="18"/>
      <c r="D79" s="61" t="s">
        <v>1</v>
      </c>
      <c r="E79" s="62"/>
      <c r="F79" s="62"/>
      <c r="G79" s="62"/>
      <c r="H79" s="62"/>
      <c r="I79" s="62"/>
      <c r="J79" s="62"/>
      <c r="K79" s="62"/>
      <c r="L79" s="94">
        <v>780</v>
      </c>
      <c r="M79" s="95"/>
      <c r="N79" s="96"/>
      <c r="O79" s="86" t="s">
        <v>40</v>
      </c>
      <c r="P79" s="86"/>
      <c r="Q79" s="87"/>
      <c r="R79" s="19"/>
      <c r="S79" s="77" t="s">
        <v>44</v>
      </c>
      <c r="T79" s="78"/>
      <c r="U79" s="18"/>
      <c r="V79" s="61" t="s">
        <v>1</v>
      </c>
      <c r="W79" s="62"/>
      <c r="X79" s="62"/>
      <c r="Y79" s="62"/>
      <c r="Z79" s="62"/>
      <c r="AA79" s="62"/>
      <c r="AB79" s="62"/>
      <c r="AC79" s="62"/>
      <c r="AD79" s="94">
        <v>824</v>
      </c>
      <c r="AE79" s="95"/>
      <c r="AF79" s="96"/>
      <c r="AG79" s="86" t="s">
        <v>40</v>
      </c>
      <c r="AH79" s="86"/>
      <c r="AI79" s="87"/>
      <c r="AJ79" s="16"/>
      <c r="AK79" s="77" t="s">
        <v>45</v>
      </c>
      <c r="AL79" s="78"/>
      <c r="AM79" s="18"/>
      <c r="AN79" s="61" t="s">
        <v>1</v>
      </c>
      <c r="AO79" s="62"/>
      <c r="AP79" s="62"/>
      <c r="AQ79" s="62"/>
      <c r="AR79" s="62"/>
      <c r="AS79" s="62"/>
      <c r="AT79" s="62"/>
      <c r="AU79" s="62"/>
      <c r="AV79" s="94">
        <v>983</v>
      </c>
      <c r="AW79" s="95"/>
      <c r="AX79" s="96"/>
      <c r="AY79" s="86" t="s">
        <v>40</v>
      </c>
      <c r="AZ79" s="86"/>
      <c r="BA79" s="87"/>
    </row>
    <row r="80" spans="1:55" s="24" customFormat="1" ht="12.75" customHeight="1" x14ac:dyDescent="0.15">
      <c r="A80" s="121"/>
      <c r="B80" s="122"/>
      <c r="C80" s="18"/>
      <c r="D80" s="61" t="s">
        <v>2</v>
      </c>
      <c r="E80" s="62"/>
      <c r="F80" s="62"/>
      <c r="G80" s="62"/>
      <c r="H80" s="62"/>
      <c r="I80" s="62"/>
      <c r="J80" s="62"/>
      <c r="K80" s="62"/>
      <c r="L80" s="64">
        <f>IF(ROUNDDOWN(L79*MIN(N77,N78)/3,3)=0,ROUNDDOWN(L79*MAX(N77,N78)/3,3),ROUNDDOWN(L79*MIN(N77,N78)/3,1))</f>
        <v>54.6</v>
      </c>
      <c r="M80" s="65"/>
      <c r="N80" s="66"/>
      <c r="O80" s="88" t="str">
        <f>$O$79</f>
        <v>ng/ml</v>
      </c>
      <c r="P80" s="88"/>
      <c r="Q80" s="89"/>
      <c r="R80" s="19"/>
      <c r="S80" s="79"/>
      <c r="T80" s="80"/>
      <c r="U80" s="18"/>
      <c r="V80" s="61" t="s">
        <v>2</v>
      </c>
      <c r="W80" s="62"/>
      <c r="X80" s="62"/>
      <c r="Y80" s="62"/>
      <c r="Z80" s="62"/>
      <c r="AA80" s="62"/>
      <c r="AB80" s="62"/>
      <c r="AC80" s="62"/>
      <c r="AD80" s="74">
        <f>IF(ROUNDDOWN(AD79*MIN(AF77,AF78)/3,3)=0,ROUNDDOWN(AD79*MAX(AF77,AF78)/3,3),ROUNDDOWN(AD79*MIN(AF77,AF78)/3,1))</f>
        <v>57.6</v>
      </c>
      <c r="AE80" s="75"/>
      <c r="AF80" s="76"/>
      <c r="AG80" s="88" t="str">
        <f>$AG$79</f>
        <v>ng/ml</v>
      </c>
      <c r="AH80" s="88"/>
      <c r="AI80" s="89"/>
      <c r="AJ80" s="16"/>
      <c r="AK80" s="79"/>
      <c r="AL80" s="80"/>
      <c r="AM80" s="18"/>
      <c r="AN80" s="61" t="s">
        <v>2</v>
      </c>
      <c r="AO80" s="62"/>
      <c r="AP80" s="62"/>
      <c r="AQ80" s="62"/>
      <c r="AR80" s="62"/>
      <c r="AS80" s="62"/>
      <c r="AT80" s="62"/>
      <c r="AU80" s="62"/>
      <c r="AV80" s="64">
        <f>IF(ROUNDDOWN(AV79*MIN(AX77,AX78)/3,3)=0,ROUNDDOWN(AV79*MAX(AX77,AX78)/3,3),ROUNDDOWN(AV79*MIN(AX77,AX78)/3,1))</f>
        <v>68.8</v>
      </c>
      <c r="AW80" s="65"/>
      <c r="AX80" s="66"/>
      <c r="AY80" s="88" t="str">
        <f>$AY$79</f>
        <v>ng/ml</v>
      </c>
      <c r="AZ80" s="88"/>
      <c r="BA80" s="89"/>
    </row>
    <row r="81" spans="1:53" x14ac:dyDescent="0.15">
      <c r="A81" s="21"/>
      <c r="B81" s="20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22"/>
      <c r="S81" s="21"/>
      <c r="T81" s="20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K81" s="60"/>
      <c r="AL81" s="60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</row>
    <row r="82" spans="1:53" x14ac:dyDescent="0.15">
      <c r="A82" s="59" t="s">
        <v>3</v>
      </c>
      <c r="B82" s="53" t="str">
        <f>$O$79</f>
        <v>ng/ml</v>
      </c>
      <c r="C82" s="54"/>
      <c r="D82" s="67" t="s">
        <v>4</v>
      </c>
      <c r="E82" s="68"/>
      <c r="F82" s="67" t="s">
        <v>5</v>
      </c>
      <c r="G82" s="68"/>
      <c r="H82" s="67" t="s">
        <v>6</v>
      </c>
      <c r="I82" s="68"/>
      <c r="J82" s="69" t="s">
        <v>7</v>
      </c>
      <c r="K82" s="68"/>
      <c r="L82" s="69" t="s">
        <v>8</v>
      </c>
      <c r="M82" s="70"/>
      <c r="N82" s="67" t="s">
        <v>9</v>
      </c>
      <c r="O82" s="70"/>
      <c r="P82" s="81" t="s">
        <v>10</v>
      </c>
      <c r="Q82" s="70"/>
      <c r="R82" s="23"/>
      <c r="S82" s="59" t="s">
        <v>3</v>
      </c>
      <c r="T82" s="53" t="str">
        <f>$AG$79</f>
        <v>ng/ml</v>
      </c>
      <c r="U82" s="54"/>
      <c r="V82" s="67" t="s">
        <v>4</v>
      </c>
      <c r="W82" s="68"/>
      <c r="X82" s="67" t="s">
        <v>5</v>
      </c>
      <c r="Y82" s="68"/>
      <c r="Z82" s="67" t="s">
        <v>6</v>
      </c>
      <c r="AA82" s="68"/>
      <c r="AB82" s="69" t="s">
        <v>7</v>
      </c>
      <c r="AC82" s="68"/>
      <c r="AD82" s="69" t="s">
        <v>8</v>
      </c>
      <c r="AE82" s="70"/>
      <c r="AF82" s="67" t="s">
        <v>9</v>
      </c>
      <c r="AG82" s="70"/>
      <c r="AH82" s="81" t="s">
        <v>10</v>
      </c>
      <c r="AI82" s="70"/>
      <c r="AJ82" s="19"/>
      <c r="AK82" s="59" t="s">
        <v>3</v>
      </c>
      <c r="AL82" s="53" t="str">
        <f>$AY$79</f>
        <v>ng/ml</v>
      </c>
      <c r="AM82" s="54"/>
      <c r="AN82" s="67" t="s">
        <v>4</v>
      </c>
      <c r="AO82" s="68"/>
      <c r="AP82" s="67" t="s">
        <v>5</v>
      </c>
      <c r="AQ82" s="68"/>
      <c r="AR82" s="67" t="s">
        <v>6</v>
      </c>
      <c r="AS82" s="68"/>
      <c r="AT82" s="69" t="s">
        <v>7</v>
      </c>
      <c r="AU82" s="68"/>
      <c r="AV82" s="69" t="s">
        <v>8</v>
      </c>
      <c r="AW82" s="70"/>
      <c r="AX82" s="67" t="s">
        <v>9</v>
      </c>
      <c r="AY82" s="70"/>
      <c r="AZ82" s="81" t="s">
        <v>10</v>
      </c>
      <c r="BA82" s="70"/>
    </row>
    <row r="83" spans="1:53" x14ac:dyDescent="0.15">
      <c r="A83" s="55" t="s">
        <v>12</v>
      </c>
      <c r="B83" s="58" t="s">
        <v>32</v>
      </c>
      <c r="C83" s="54"/>
      <c r="D83" s="71">
        <f>ROUNDUP(L79-3*L79*IF(MIN(N77,N78)=0,MAX(N77,N78),MIN(N77,N78))/3,0)</f>
        <v>617</v>
      </c>
      <c r="E83" s="72"/>
      <c r="F83" s="73">
        <f>ROUNDUP(L79-2*L79*IF(MIN(N77,N78)=0,MAX(N77,N78),MIN(N77,N78))/3,0)</f>
        <v>671</v>
      </c>
      <c r="G83" s="72"/>
      <c r="H83" s="73">
        <f>ROUNDUP(L79-1*L79*IF(MIN(N77,N78)=0,MAX(N77,N78),MIN(N77,N78))/3,0)</f>
        <v>726</v>
      </c>
      <c r="I83" s="72"/>
      <c r="J83" s="71">
        <f>L79</f>
        <v>780</v>
      </c>
      <c r="K83" s="72"/>
      <c r="L83" s="73">
        <f>ROUNDDOWN(L79+1*L79*IF(MIN(N77,N78)=0,MAX(N77,N78),MIN(N77,N78))/3,0)</f>
        <v>834</v>
      </c>
      <c r="M83" s="72"/>
      <c r="N83" s="73">
        <f>ROUNDDOWN(L79+2*L79*IF(MIN(N77,N78)=0,MAX(N77,N78),MIN(N77,N78))/3,0)</f>
        <v>889</v>
      </c>
      <c r="O83" s="72"/>
      <c r="P83" s="73">
        <f>ROUNDDOWN(L79+3*L79*IF(MIN(N77,N78)=0,MAX(N77,N78),MIN(N77,N78))/3,0)</f>
        <v>943</v>
      </c>
      <c r="Q83" s="72"/>
      <c r="R83" s="52"/>
      <c r="S83" s="55" t="s">
        <v>12</v>
      </c>
      <c r="T83" s="58" t="s">
        <v>32</v>
      </c>
      <c r="U83" s="54"/>
      <c r="V83" s="71">
        <f>ROUNDUP(AD79-3*AD79*IF(MIN(AF77,AF78)=0,MAX(AF77,AF78),MIN(AF77,AF78))/3,0)</f>
        <v>651</v>
      </c>
      <c r="W83" s="72"/>
      <c r="X83" s="73">
        <f>ROUNDUP(AD79-2*AD79*IF(MIN(AF77,AF78)=0,MAX(AF77,AF78),MIN(AF77,AF78))/3,0)</f>
        <v>709</v>
      </c>
      <c r="Y83" s="72"/>
      <c r="Z83" s="73">
        <f>ROUNDUP(AD79-1*AD79*IF(MIN(AF77,AF78)=0,MAX(AF77,AF78),MIN(AF77,AF78))/3,0)</f>
        <v>767</v>
      </c>
      <c r="AA83" s="72"/>
      <c r="AB83" s="71">
        <f>AD79</f>
        <v>824</v>
      </c>
      <c r="AC83" s="72"/>
      <c r="AD83" s="73">
        <f>ROUNDDOWN(AD79+1*AD79*IF(MIN(AF77,AF78)=0,MAX(AF77,AF78),MIN(AF77,AF78))/3,0)</f>
        <v>881</v>
      </c>
      <c r="AE83" s="72"/>
      <c r="AF83" s="73">
        <f>ROUNDDOWN(AD79+2*AD79*IF(MIN(AF77,AF78)=0,MAX(AF77,AF78),MIN(AF77,AF78))/3,0)</f>
        <v>939</v>
      </c>
      <c r="AG83" s="72"/>
      <c r="AH83" s="73">
        <f>ROUNDDOWN(AD79+3*AD79*IF(MIN(AF77,AF78)=0,MAX(AF77,AF78),MIN(AF77,AF78))/3,0)</f>
        <v>997</v>
      </c>
      <c r="AI83" s="72"/>
      <c r="AJ83" s="19"/>
      <c r="AK83" s="55" t="s">
        <v>12</v>
      </c>
      <c r="AL83" s="58" t="s">
        <v>32</v>
      </c>
      <c r="AM83" s="54"/>
      <c r="AN83" s="71">
        <f>ROUNDUP(AV79-3*AV79*IF(MIN(AX77,AX78)=0,MAX(AX77,AX78),MIN(AX77,AX78))/3,0)</f>
        <v>777</v>
      </c>
      <c r="AO83" s="72"/>
      <c r="AP83" s="73">
        <f>ROUNDUP(AV79-2*AV79*IF(MIN(AX77,AX78)=0,MAX(AX77,AX78),MIN(AX77,AX78))/3,0)</f>
        <v>846</v>
      </c>
      <c r="AQ83" s="72"/>
      <c r="AR83" s="73">
        <f>ROUNDUP(AV79-1*AV79*IF(MIN(AX77,AX78)=0,MAX(AX77,AX78),MIN(AX77,AX78))/3,0)</f>
        <v>915</v>
      </c>
      <c r="AS83" s="72"/>
      <c r="AT83" s="71">
        <f>AV79</f>
        <v>983</v>
      </c>
      <c r="AU83" s="72"/>
      <c r="AV83" s="73">
        <f>ROUNDDOWN(AV79+1*AV79*IF(MIN(AX77,AX78)=0,MAX(AX77,AX78),MIN(AX77,AX78))/3,0)</f>
        <v>1051</v>
      </c>
      <c r="AW83" s="72"/>
      <c r="AX83" s="73">
        <f>ROUNDDOWN(AV79+2*AV79*IF(MIN(AX77,AX78)=0,MAX(AX77,AX78),MIN(AX77,AX78))/3,0)</f>
        <v>1120</v>
      </c>
      <c r="AY83" s="72"/>
      <c r="AZ83" s="73">
        <f>ROUNDDOWN(AV79+3*AV79*IF(MIN(AX77,AX78)=0,MAX(AX77,AX78),MIN(AX77,AX78))/3,0)</f>
        <v>1189</v>
      </c>
      <c r="BA83" s="72"/>
    </row>
    <row r="84" spans="1:53" x14ac:dyDescent="0.15">
      <c r="A84" s="25"/>
      <c r="B84" s="26"/>
      <c r="D84" s="27"/>
      <c r="E84" s="28"/>
      <c r="F84" s="29"/>
      <c r="G84" s="28"/>
      <c r="H84" s="29"/>
      <c r="I84" s="28"/>
      <c r="J84" s="29"/>
      <c r="K84" s="28"/>
      <c r="L84" s="29"/>
      <c r="M84" s="28"/>
      <c r="N84" s="29"/>
      <c r="O84" s="28"/>
      <c r="P84" s="29"/>
      <c r="Q84" s="30"/>
      <c r="R84" s="31"/>
      <c r="S84" s="25"/>
      <c r="T84" s="26"/>
      <c r="V84" s="27"/>
      <c r="W84" s="28"/>
      <c r="X84" s="29"/>
      <c r="Y84" s="28"/>
      <c r="Z84" s="29"/>
      <c r="AA84" s="28"/>
      <c r="AB84" s="29"/>
      <c r="AC84" s="28"/>
      <c r="AD84" s="29"/>
      <c r="AE84" s="28"/>
      <c r="AF84" s="29"/>
      <c r="AG84" s="28"/>
      <c r="AH84" s="29"/>
      <c r="AI84" s="30"/>
      <c r="AK84" s="25"/>
      <c r="AL84" s="26"/>
      <c r="AN84" s="27"/>
      <c r="AO84" s="28"/>
      <c r="AP84" s="29"/>
      <c r="AQ84" s="28"/>
      <c r="AR84" s="29"/>
      <c r="AS84" s="28"/>
      <c r="AT84" s="29"/>
      <c r="AU84" s="28"/>
      <c r="AV84" s="29"/>
      <c r="AW84" s="28"/>
      <c r="AX84" s="29"/>
      <c r="AY84" s="28"/>
      <c r="AZ84" s="29"/>
      <c r="BA84" s="30"/>
    </row>
    <row r="85" spans="1:53" ht="20" customHeight="1" x14ac:dyDescent="0.15">
      <c r="A85" s="56"/>
      <c r="B85" s="41"/>
      <c r="D85" s="33"/>
      <c r="E85" s="34"/>
      <c r="F85" s="35"/>
      <c r="G85" s="31"/>
      <c r="H85" s="33"/>
      <c r="I85" s="31"/>
      <c r="J85" s="33"/>
      <c r="K85" s="31"/>
      <c r="L85" s="31"/>
      <c r="M85" s="36"/>
      <c r="N85" s="33"/>
      <c r="O85" s="31"/>
      <c r="P85" s="33"/>
      <c r="Q85" s="36"/>
      <c r="R85" s="31"/>
      <c r="S85" s="56"/>
      <c r="T85" s="41"/>
      <c r="V85" s="33"/>
      <c r="W85" s="34"/>
      <c r="X85" s="35"/>
      <c r="Y85" s="31"/>
      <c r="Z85" s="33"/>
      <c r="AA85" s="31"/>
      <c r="AB85" s="33"/>
      <c r="AC85" s="31"/>
      <c r="AD85" s="31"/>
      <c r="AE85" s="36"/>
      <c r="AF85" s="33"/>
      <c r="AG85" s="31"/>
      <c r="AH85" s="33"/>
      <c r="AI85" s="36"/>
      <c r="AK85" s="56"/>
      <c r="AL85" s="41"/>
      <c r="AN85" s="33"/>
      <c r="AO85" s="34"/>
      <c r="AP85" s="35"/>
      <c r="AQ85" s="31"/>
      <c r="AR85" s="33"/>
      <c r="AS85" s="31"/>
      <c r="AT85" s="33"/>
      <c r="AU85" s="31"/>
      <c r="AV85" s="31"/>
      <c r="AW85" s="36"/>
      <c r="AX85" s="33"/>
      <c r="AY85" s="31"/>
      <c r="AZ85" s="33"/>
      <c r="BA85" s="36"/>
    </row>
    <row r="86" spans="1:53" ht="20" customHeight="1" x14ac:dyDescent="0.15">
      <c r="A86" s="57"/>
      <c r="B86" s="42"/>
      <c r="D86" s="33"/>
      <c r="E86" s="36"/>
      <c r="F86" s="33"/>
      <c r="G86" s="32"/>
      <c r="H86" s="37"/>
      <c r="I86" s="32"/>
      <c r="J86" s="37"/>
      <c r="K86" s="32"/>
      <c r="L86" s="32"/>
      <c r="M86" s="38"/>
      <c r="N86" s="37"/>
      <c r="O86" s="32"/>
      <c r="P86" s="37"/>
      <c r="Q86" s="31"/>
      <c r="R86" s="31"/>
      <c r="S86" s="57"/>
      <c r="T86" s="41"/>
      <c r="V86" s="33"/>
      <c r="W86" s="36"/>
      <c r="X86" s="33"/>
      <c r="Y86" s="32"/>
      <c r="Z86" s="37"/>
      <c r="AA86" s="32"/>
      <c r="AB86" s="37"/>
      <c r="AC86" s="32"/>
      <c r="AD86" s="32"/>
      <c r="AE86" s="38"/>
      <c r="AF86" s="37"/>
      <c r="AG86" s="32"/>
      <c r="AH86" s="37"/>
      <c r="AI86" s="31"/>
      <c r="AK86" s="57"/>
      <c r="AL86" s="42"/>
      <c r="AN86" s="33"/>
      <c r="AO86" s="36"/>
      <c r="AP86" s="33"/>
      <c r="AQ86" s="32"/>
      <c r="AR86" s="37"/>
      <c r="AS86" s="32"/>
      <c r="AT86" s="37"/>
      <c r="AU86" s="32"/>
      <c r="AV86" s="32"/>
      <c r="AW86" s="38"/>
      <c r="AX86" s="37"/>
      <c r="AY86" s="32"/>
      <c r="AZ86" s="37"/>
      <c r="BA86" s="31"/>
    </row>
    <row r="87" spans="1:53" ht="20" customHeight="1" x14ac:dyDescent="0.15">
      <c r="A87" s="57"/>
      <c r="B87" s="41"/>
      <c r="D87" s="33"/>
      <c r="E87" s="34"/>
      <c r="F87" s="35"/>
      <c r="G87" s="39"/>
      <c r="H87" s="35"/>
      <c r="I87" s="39"/>
      <c r="J87" s="35"/>
      <c r="K87" s="39"/>
      <c r="L87" s="39"/>
      <c r="M87" s="34"/>
      <c r="N87" s="35"/>
      <c r="O87" s="39"/>
      <c r="P87" s="35"/>
      <c r="Q87" s="31"/>
      <c r="R87" s="31"/>
      <c r="S87" s="57"/>
      <c r="T87" s="41"/>
      <c r="V87" s="33"/>
      <c r="W87" s="34"/>
      <c r="X87" s="35"/>
      <c r="Y87" s="39"/>
      <c r="Z87" s="35"/>
      <c r="AA87" s="39"/>
      <c r="AB87" s="35"/>
      <c r="AC87" s="39"/>
      <c r="AD87" s="39"/>
      <c r="AE87" s="34"/>
      <c r="AF87" s="35"/>
      <c r="AG87" s="39"/>
      <c r="AH87" s="35"/>
      <c r="AI87" s="31"/>
      <c r="AK87" s="57"/>
      <c r="AL87" s="41"/>
      <c r="AN87" s="33"/>
      <c r="AO87" s="34"/>
      <c r="AP87" s="35"/>
      <c r="AQ87" s="39"/>
      <c r="AR87" s="35"/>
      <c r="AS87" s="39"/>
      <c r="AT87" s="35"/>
      <c r="AU87" s="39"/>
      <c r="AV87" s="39"/>
      <c r="AW87" s="34"/>
      <c r="AX87" s="35"/>
      <c r="AY87" s="39"/>
      <c r="AZ87" s="35"/>
      <c r="BA87" s="31"/>
    </row>
    <row r="88" spans="1:53" ht="20" customHeight="1" x14ac:dyDescent="0.15">
      <c r="A88" s="57"/>
      <c r="B88" s="42"/>
      <c r="D88" s="33"/>
      <c r="E88" s="36"/>
      <c r="F88" s="33"/>
      <c r="G88" s="31"/>
      <c r="H88" s="33"/>
      <c r="I88" s="31"/>
      <c r="J88" s="33"/>
      <c r="K88" s="31"/>
      <c r="L88" s="31"/>
      <c r="M88" s="36"/>
      <c r="N88" s="33"/>
      <c r="O88" s="31"/>
      <c r="P88" s="33"/>
      <c r="Q88" s="31"/>
      <c r="R88" s="31"/>
      <c r="S88" s="57"/>
      <c r="T88" s="41"/>
      <c r="V88" s="33"/>
      <c r="W88" s="36"/>
      <c r="X88" s="33"/>
      <c r="Y88" s="31"/>
      <c r="Z88" s="33"/>
      <c r="AA88" s="31"/>
      <c r="AB88" s="33"/>
      <c r="AC88" s="31"/>
      <c r="AD88" s="31"/>
      <c r="AE88" s="36"/>
      <c r="AF88" s="33"/>
      <c r="AG88" s="31"/>
      <c r="AH88" s="33"/>
      <c r="AI88" s="31"/>
      <c r="AK88" s="57"/>
      <c r="AL88" s="42"/>
      <c r="AN88" s="33"/>
      <c r="AO88" s="36"/>
      <c r="AP88" s="33"/>
      <c r="AQ88" s="31"/>
      <c r="AR88" s="33"/>
      <c r="AS88" s="31"/>
      <c r="AT88" s="33"/>
      <c r="AU88" s="31"/>
      <c r="AV88" s="31"/>
      <c r="AW88" s="36"/>
      <c r="AX88" s="33"/>
      <c r="AY88" s="31"/>
      <c r="AZ88" s="33"/>
      <c r="BA88" s="31"/>
    </row>
    <row r="89" spans="1:53" ht="20" customHeight="1" x14ac:dyDescent="0.15">
      <c r="A89" s="57"/>
      <c r="B89" s="41"/>
      <c r="D89" s="33"/>
      <c r="E89" s="34"/>
      <c r="F89" s="35"/>
      <c r="G89" s="39"/>
      <c r="H89" s="35"/>
      <c r="I89" s="39"/>
      <c r="J89" s="35"/>
      <c r="K89" s="39"/>
      <c r="L89" s="39"/>
      <c r="M89" s="34"/>
      <c r="N89" s="35"/>
      <c r="O89" s="39"/>
      <c r="P89" s="35"/>
      <c r="Q89" s="31"/>
      <c r="R89" s="31"/>
      <c r="S89" s="57"/>
      <c r="T89" s="41"/>
      <c r="V89" s="33"/>
      <c r="W89" s="34"/>
      <c r="X89" s="35"/>
      <c r="Y89" s="39"/>
      <c r="Z89" s="35"/>
      <c r="AA89" s="39"/>
      <c r="AB89" s="35"/>
      <c r="AC89" s="39"/>
      <c r="AD89" s="39"/>
      <c r="AE89" s="34"/>
      <c r="AF89" s="35"/>
      <c r="AG89" s="39"/>
      <c r="AH89" s="35"/>
      <c r="AI89" s="31"/>
      <c r="AK89" s="57"/>
      <c r="AL89" s="41"/>
      <c r="AN89" s="33"/>
      <c r="AO89" s="34"/>
      <c r="AP89" s="35"/>
      <c r="AQ89" s="39"/>
      <c r="AR89" s="35"/>
      <c r="AS89" s="39"/>
      <c r="AT89" s="35"/>
      <c r="AU89" s="39"/>
      <c r="AV89" s="39"/>
      <c r="AW89" s="34"/>
      <c r="AX89" s="35"/>
      <c r="AY89" s="39"/>
      <c r="AZ89" s="35"/>
      <c r="BA89" s="31"/>
    </row>
    <row r="90" spans="1:53" ht="20" customHeight="1" x14ac:dyDescent="0.15">
      <c r="A90" s="57"/>
      <c r="B90" s="42"/>
      <c r="D90" s="33"/>
      <c r="E90" s="36"/>
      <c r="F90" s="33"/>
      <c r="G90" s="31"/>
      <c r="H90" s="33"/>
      <c r="I90" s="31"/>
      <c r="J90" s="33"/>
      <c r="K90" s="31"/>
      <c r="L90" s="31"/>
      <c r="M90" s="36"/>
      <c r="N90" s="33"/>
      <c r="O90" s="31"/>
      <c r="P90" s="33"/>
      <c r="Q90" s="31"/>
      <c r="R90" s="31"/>
      <c r="S90" s="57"/>
      <c r="T90" s="41"/>
      <c r="V90" s="33"/>
      <c r="W90" s="36"/>
      <c r="X90" s="33"/>
      <c r="Y90" s="31"/>
      <c r="Z90" s="33"/>
      <c r="AA90" s="31"/>
      <c r="AB90" s="33"/>
      <c r="AC90" s="31"/>
      <c r="AD90" s="31"/>
      <c r="AE90" s="36"/>
      <c r="AF90" s="33"/>
      <c r="AG90" s="31"/>
      <c r="AH90" s="33"/>
      <c r="AI90" s="31"/>
      <c r="AK90" s="57"/>
      <c r="AL90" s="42"/>
      <c r="AN90" s="33"/>
      <c r="AO90" s="36"/>
      <c r="AP90" s="33"/>
      <c r="AQ90" s="31"/>
      <c r="AR90" s="33"/>
      <c r="AS90" s="31"/>
      <c r="AT90" s="33"/>
      <c r="AU90" s="31"/>
      <c r="AV90" s="31"/>
      <c r="AW90" s="36"/>
      <c r="AX90" s="33"/>
      <c r="AY90" s="31"/>
      <c r="AZ90" s="33"/>
      <c r="BA90" s="31"/>
    </row>
    <row r="91" spans="1:53" ht="20" customHeight="1" x14ac:dyDescent="0.15">
      <c r="A91" s="57"/>
      <c r="B91" s="41"/>
      <c r="D91" s="33"/>
      <c r="E91" s="34"/>
      <c r="F91" s="35"/>
      <c r="G91" s="39"/>
      <c r="H91" s="35"/>
      <c r="I91" s="39"/>
      <c r="J91" s="35"/>
      <c r="K91" s="39"/>
      <c r="L91" s="39"/>
      <c r="M91" s="34"/>
      <c r="N91" s="35"/>
      <c r="O91" s="39"/>
      <c r="P91" s="35"/>
      <c r="Q91" s="31"/>
      <c r="R91" s="31"/>
      <c r="S91" s="57"/>
      <c r="T91" s="41"/>
      <c r="V91" s="33"/>
      <c r="W91" s="34"/>
      <c r="X91" s="35"/>
      <c r="Y91" s="39"/>
      <c r="Z91" s="35"/>
      <c r="AA91" s="39"/>
      <c r="AB91" s="35"/>
      <c r="AC91" s="39"/>
      <c r="AD91" s="39"/>
      <c r="AE91" s="34"/>
      <c r="AF91" s="35"/>
      <c r="AG91" s="39"/>
      <c r="AH91" s="35"/>
      <c r="AI91" s="31"/>
      <c r="AK91" s="57"/>
      <c r="AL91" s="41"/>
      <c r="AN91" s="33"/>
      <c r="AO91" s="34"/>
      <c r="AP91" s="35"/>
      <c r="AQ91" s="39"/>
      <c r="AR91" s="35"/>
      <c r="AS91" s="39"/>
      <c r="AT91" s="35"/>
      <c r="AU91" s="39"/>
      <c r="AV91" s="39"/>
      <c r="AW91" s="34"/>
      <c r="AX91" s="35"/>
      <c r="AY91" s="39"/>
      <c r="AZ91" s="35"/>
      <c r="BA91" s="31"/>
    </row>
    <row r="92" spans="1:53" ht="20" customHeight="1" x14ac:dyDescent="0.15">
      <c r="A92" s="57"/>
      <c r="B92" s="42"/>
      <c r="D92" s="33"/>
      <c r="E92" s="36"/>
      <c r="F92" s="33"/>
      <c r="G92" s="31"/>
      <c r="H92" s="33"/>
      <c r="I92" s="31"/>
      <c r="J92" s="33"/>
      <c r="K92" s="31"/>
      <c r="L92" s="31"/>
      <c r="M92" s="36"/>
      <c r="N92" s="33"/>
      <c r="O92" s="31"/>
      <c r="P92" s="33"/>
      <c r="Q92" s="31"/>
      <c r="R92" s="31"/>
      <c r="S92" s="57"/>
      <c r="T92" s="41"/>
      <c r="V92" s="33"/>
      <c r="W92" s="36"/>
      <c r="X92" s="33"/>
      <c r="Y92" s="31"/>
      <c r="Z92" s="33"/>
      <c r="AA92" s="31"/>
      <c r="AB92" s="33"/>
      <c r="AC92" s="31"/>
      <c r="AD92" s="31"/>
      <c r="AE92" s="36"/>
      <c r="AF92" s="33"/>
      <c r="AG92" s="31"/>
      <c r="AH92" s="33"/>
      <c r="AI92" s="31"/>
      <c r="AK92" s="57"/>
      <c r="AL92" s="42"/>
      <c r="AN92" s="33"/>
      <c r="AO92" s="36"/>
      <c r="AP92" s="33"/>
      <c r="AQ92" s="31"/>
      <c r="AR92" s="33"/>
      <c r="AS92" s="31"/>
      <c r="AT92" s="33"/>
      <c r="AU92" s="31"/>
      <c r="AV92" s="31"/>
      <c r="AW92" s="36"/>
      <c r="AX92" s="33"/>
      <c r="AY92" s="31"/>
      <c r="AZ92" s="33"/>
      <c r="BA92" s="31"/>
    </row>
    <row r="93" spans="1:53" ht="20" customHeight="1" x14ac:dyDescent="0.15">
      <c r="A93" s="57"/>
      <c r="B93" s="41"/>
      <c r="D93" s="33"/>
      <c r="E93" s="34"/>
      <c r="F93" s="35"/>
      <c r="G93" s="39"/>
      <c r="H93" s="35"/>
      <c r="I93" s="39"/>
      <c r="J93" s="35"/>
      <c r="K93" s="39"/>
      <c r="L93" s="39"/>
      <c r="M93" s="34"/>
      <c r="N93" s="35"/>
      <c r="O93" s="39"/>
      <c r="P93" s="35"/>
      <c r="Q93" s="31"/>
      <c r="R93" s="31"/>
      <c r="S93" s="57"/>
      <c r="T93" s="41"/>
      <c r="V93" s="33"/>
      <c r="W93" s="34"/>
      <c r="X93" s="35"/>
      <c r="Y93" s="39"/>
      <c r="Z93" s="35"/>
      <c r="AA93" s="39"/>
      <c r="AB93" s="35"/>
      <c r="AC93" s="39"/>
      <c r="AD93" s="39"/>
      <c r="AE93" s="34"/>
      <c r="AF93" s="35"/>
      <c r="AG93" s="39"/>
      <c r="AH93" s="35"/>
      <c r="AI93" s="31"/>
      <c r="AK93" s="57"/>
      <c r="AL93" s="41"/>
      <c r="AN93" s="33"/>
      <c r="AO93" s="34"/>
      <c r="AP93" s="35"/>
      <c r="AQ93" s="39"/>
      <c r="AR93" s="35"/>
      <c r="AS93" s="39"/>
      <c r="AT93" s="35"/>
      <c r="AU93" s="39"/>
      <c r="AV93" s="39"/>
      <c r="AW93" s="34"/>
      <c r="AX93" s="35"/>
      <c r="AY93" s="39"/>
      <c r="AZ93" s="35"/>
      <c r="BA93" s="31"/>
    </row>
    <row r="94" spans="1:53" ht="20" customHeight="1" x14ac:dyDescent="0.15">
      <c r="A94" s="57"/>
      <c r="B94" s="42"/>
      <c r="D94" s="33"/>
      <c r="E94" s="36"/>
      <c r="F94" s="33"/>
      <c r="G94" s="31"/>
      <c r="H94" s="33"/>
      <c r="I94" s="31"/>
      <c r="J94" s="33"/>
      <c r="K94" s="31"/>
      <c r="L94" s="31"/>
      <c r="M94" s="36"/>
      <c r="N94" s="33"/>
      <c r="O94" s="31"/>
      <c r="P94" s="33"/>
      <c r="Q94" s="31"/>
      <c r="R94" s="31"/>
      <c r="S94" s="57"/>
      <c r="T94" s="41"/>
      <c r="V94" s="33"/>
      <c r="W94" s="36"/>
      <c r="X94" s="33"/>
      <c r="Y94" s="31"/>
      <c r="Z94" s="33"/>
      <c r="AA94" s="31"/>
      <c r="AB94" s="33"/>
      <c r="AC94" s="31"/>
      <c r="AD94" s="31"/>
      <c r="AE94" s="36"/>
      <c r="AF94" s="33"/>
      <c r="AG94" s="31"/>
      <c r="AH94" s="33"/>
      <c r="AI94" s="31"/>
      <c r="AK94" s="57"/>
      <c r="AL94" s="42"/>
      <c r="AN94" s="33"/>
      <c r="AO94" s="36"/>
      <c r="AP94" s="33"/>
      <c r="AQ94" s="31"/>
      <c r="AR94" s="33"/>
      <c r="AS94" s="31"/>
      <c r="AT94" s="33"/>
      <c r="AU94" s="31"/>
      <c r="AV94" s="31"/>
      <c r="AW94" s="36"/>
      <c r="AX94" s="33"/>
      <c r="AY94" s="31"/>
      <c r="AZ94" s="33"/>
      <c r="BA94" s="31"/>
    </row>
    <row r="95" spans="1:53" ht="20" customHeight="1" x14ac:dyDescent="0.15">
      <c r="A95" s="57"/>
      <c r="B95" s="41"/>
      <c r="D95" s="33"/>
      <c r="E95" s="34"/>
      <c r="F95" s="35"/>
      <c r="G95" s="39"/>
      <c r="H95" s="35"/>
      <c r="I95" s="39"/>
      <c r="J95" s="35"/>
      <c r="K95" s="39"/>
      <c r="L95" s="39"/>
      <c r="M95" s="34"/>
      <c r="N95" s="35"/>
      <c r="O95" s="39"/>
      <c r="P95" s="35"/>
      <c r="Q95" s="31"/>
      <c r="R95" s="31"/>
      <c r="S95" s="57"/>
      <c r="T95" s="41"/>
      <c r="V95" s="33"/>
      <c r="W95" s="34"/>
      <c r="X95" s="35"/>
      <c r="Y95" s="39"/>
      <c r="Z95" s="35"/>
      <c r="AA95" s="39"/>
      <c r="AB95" s="35"/>
      <c r="AC95" s="39"/>
      <c r="AD95" s="39"/>
      <c r="AE95" s="34"/>
      <c r="AF95" s="35"/>
      <c r="AG95" s="39"/>
      <c r="AH95" s="35"/>
      <c r="AI95" s="31"/>
      <c r="AK95" s="57"/>
      <c r="AL95" s="41"/>
      <c r="AN95" s="33"/>
      <c r="AO95" s="34"/>
      <c r="AP95" s="35"/>
      <c r="AQ95" s="39"/>
      <c r="AR95" s="35"/>
      <c r="AS95" s="39"/>
      <c r="AT95" s="35"/>
      <c r="AU95" s="39"/>
      <c r="AV95" s="39"/>
      <c r="AW95" s="34"/>
      <c r="AX95" s="35"/>
      <c r="AY95" s="39"/>
      <c r="AZ95" s="35"/>
      <c r="BA95" s="31"/>
    </row>
    <row r="96" spans="1:53" ht="20" customHeight="1" x14ac:dyDescent="0.15">
      <c r="A96" s="57"/>
      <c r="B96" s="42"/>
      <c r="D96" s="33"/>
      <c r="E96" s="36"/>
      <c r="F96" s="33"/>
      <c r="G96" s="31"/>
      <c r="H96" s="33"/>
      <c r="I96" s="31"/>
      <c r="J96" s="33"/>
      <c r="K96" s="31"/>
      <c r="L96" s="31"/>
      <c r="M96" s="36"/>
      <c r="N96" s="33"/>
      <c r="O96" s="31"/>
      <c r="P96" s="33"/>
      <c r="Q96" s="31"/>
      <c r="R96" s="31"/>
      <c r="S96" s="57"/>
      <c r="T96" s="41"/>
      <c r="V96" s="33"/>
      <c r="W96" s="36"/>
      <c r="X96" s="33"/>
      <c r="Y96" s="31"/>
      <c r="Z96" s="33"/>
      <c r="AA96" s="31"/>
      <c r="AB96" s="33"/>
      <c r="AC96" s="31"/>
      <c r="AD96" s="31"/>
      <c r="AE96" s="36"/>
      <c r="AF96" s="33"/>
      <c r="AG96" s="31"/>
      <c r="AH96" s="33"/>
      <c r="AI96" s="31"/>
      <c r="AK96" s="57"/>
      <c r="AL96" s="42"/>
      <c r="AN96" s="33"/>
      <c r="AO96" s="36"/>
      <c r="AP96" s="33"/>
      <c r="AQ96" s="31"/>
      <c r="AR96" s="33"/>
      <c r="AS96" s="31"/>
      <c r="AT96" s="33"/>
      <c r="AU96" s="31"/>
      <c r="AV96" s="31"/>
      <c r="AW96" s="36"/>
      <c r="AX96" s="33"/>
      <c r="AY96" s="31"/>
      <c r="AZ96" s="33"/>
      <c r="BA96" s="31"/>
    </row>
    <row r="97" spans="1:55" ht="20" customHeight="1" x14ac:dyDescent="0.15">
      <c r="A97" s="57"/>
      <c r="B97" s="41"/>
      <c r="D97" s="33"/>
      <c r="E97" s="34"/>
      <c r="F97" s="35"/>
      <c r="G97" s="39"/>
      <c r="H97" s="35"/>
      <c r="I97" s="39"/>
      <c r="J97" s="35"/>
      <c r="K97" s="39"/>
      <c r="L97" s="39"/>
      <c r="M97" s="34"/>
      <c r="N97" s="35"/>
      <c r="O97" s="39"/>
      <c r="P97" s="35"/>
      <c r="Q97" s="31"/>
      <c r="R97" s="31"/>
      <c r="S97" s="57"/>
      <c r="T97" s="41"/>
      <c r="V97" s="33"/>
      <c r="W97" s="34"/>
      <c r="X97" s="35"/>
      <c r="Y97" s="39"/>
      <c r="Z97" s="35"/>
      <c r="AA97" s="39"/>
      <c r="AB97" s="35"/>
      <c r="AC97" s="39"/>
      <c r="AD97" s="39"/>
      <c r="AE97" s="34"/>
      <c r="AF97" s="35"/>
      <c r="AG97" s="39"/>
      <c r="AH97" s="35"/>
      <c r="AI97" s="31"/>
      <c r="AK97" s="57"/>
      <c r="AL97" s="41"/>
      <c r="AN97" s="33"/>
      <c r="AO97" s="34"/>
      <c r="AP97" s="35"/>
      <c r="AQ97" s="39"/>
      <c r="AR97" s="35"/>
      <c r="AS97" s="39"/>
      <c r="AT97" s="35"/>
      <c r="AU97" s="39"/>
      <c r="AV97" s="39"/>
      <c r="AW97" s="34"/>
      <c r="AX97" s="35"/>
      <c r="AY97" s="39"/>
      <c r="AZ97" s="35"/>
      <c r="BA97" s="31"/>
    </row>
    <row r="98" spans="1:55" ht="20" customHeight="1" x14ac:dyDescent="0.15">
      <c r="A98" s="57"/>
      <c r="B98" s="42"/>
      <c r="D98" s="33"/>
      <c r="E98" s="34"/>
      <c r="F98" s="35"/>
      <c r="G98" s="39"/>
      <c r="H98" s="35"/>
      <c r="I98" s="39"/>
      <c r="J98" s="35"/>
      <c r="K98" s="39"/>
      <c r="L98" s="39"/>
      <c r="M98" s="34"/>
      <c r="N98" s="35"/>
      <c r="O98" s="39"/>
      <c r="P98" s="35"/>
      <c r="Q98" s="31"/>
      <c r="R98" s="31"/>
      <c r="S98" s="57"/>
      <c r="T98" s="41"/>
      <c r="V98" s="33"/>
      <c r="W98" s="34"/>
      <c r="X98" s="35"/>
      <c r="Y98" s="39"/>
      <c r="Z98" s="35"/>
      <c r="AA98" s="39"/>
      <c r="AB98" s="35"/>
      <c r="AC98" s="39"/>
      <c r="AD98" s="39"/>
      <c r="AE98" s="34"/>
      <c r="AF98" s="35"/>
      <c r="AG98" s="39"/>
      <c r="AH98" s="35"/>
      <c r="AI98" s="31"/>
      <c r="AK98" s="57"/>
      <c r="AL98" s="42"/>
      <c r="AN98" s="33"/>
      <c r="AO98" s="34"/>
      <c r="AP98" s="35"/>
      <c r="AQ98" s="39"/>
      <c r="AR98" s="35"/>
      <c r="AS98" s="39"/>
      <c r="AT98" s="35"/>
      <c r="AU98" s="39"/>
      <c r="AV98" s="39"/>
      <c r="AW98" s="34"/>
      <c r="AX98" s="35"/>
      <c r="AY98" s="39"/>
      <c r="AZ98" s="35"/>
      <c r="BA98" s="31"/>
    </row>
    <row r="99" spans="1:55" ht="20" customHeight="1" x14ac:dyDescent="0.15">
      <c r="A99" s="57"/>
      <c r="B99" s="41"/>
      <c r="D99" s="33"/>
      <c r="E99" s="36"/>
      <c r="F99" s="33"/>
      <c r="G99" s="31"/>
      <c r="H99" s="33"/>
      <c r="I99" s="31"/>
      <c r="J99" s="33"/>
      <c r="K99" s="31"/>
      <c r="L99" s="31"/>
      <c r="M99" s="36"/>
      <c r="N99" s="33"/>
      <c r="O99" s="31"/>
      <c r="P99" s="33"/>
      <c r="Q99" s="31"/>
      <c r="R99" s="31"/>
      <c r="S99" s="57"/>
      <c r="T99" s="41"/>
      <c r="V99" s="33"/>
      <c r="W99" s="36"/>
      <c r="X99" s="33"/>
      <c r="Y99" s="31"/>
      <c r="Z99" s="33"/>
      <c r="AA99" s="31"/>
      <c r="AB99" s="33"/>
      <c r="AC99" s="31"/>
      <c r="AD99" s="31"/>
      <c r="AE99" s="36"/>
      <c r="AF99" s="33"/>
      <c r="AG99" s="31"/>
      <c r="AH99" s="33"/>
      <c r="AI99" s="31"/>
      <c r="AK99" s="57"/>
      <c r="AL99" s="41"/>
      <c r="AN99" s="33"/>
      <c r="AO99" s="36"/>
      <c r="AP99" s="33"/>
      <c r="AQ99" s="31"/>
      <c r="AR99" s="33"/>
      <c r="AS99" s="31"/>
      <c r="AT99" s="33"/>
      <c r="AU99" s="31"/>
      <c r="AV99" s="31"/>
      <c r="AW99" s="36"/>
      <c r="AX99" s="33"/>
      <c r="AY99" s="31"/>
      <c r="AZ99" s="33"/>
      <c r="BA99" s="31"/>
    </row>
    <row r="100" spans="1:55" ht="20" customHeight="1" x14ac:dyDescent="0.15">
      <c r="A100" s="57"/>
      <c r="B100" s="42"/>
      <c r="D100" s="33"/>
      <c r="E100" s="34"/>
      <c r="F100" s="35"/>
      <c r="G100" s="39"/>
      <c r="H100" s="35"/>
      <c r="I100" s="39"/>
      <c r="J100" s="35"/>
      <c r="K100" s="39"/>
      <c r="L100" s="39"/>
      <c r="M100" s="34"/>
      <c r="N100" s="35"/>
      <c r="O100" s="39"/>
      <c r="P100" s="35"/>
      <c r="Q100" s="31"/>
      <c r="R100" s="31"/>
      <c r="S100" s="57"/>
      <c r="T100" s="41"/>
      <c r="V100" s="33"/>
      <c r="W100" s="34"/>
      <c r="X100" s="35"/>
      <c r="Y100" s="39"/>
      <c r="Z100" s="35"/>
      <c r="AA100" s="39"/>
      <c r="AB100" s="35"/>
      <c r="AC100" s="39"/>
      <c r="AD100" s="39"/>
      <c r="AE100" s="34"/>
      <c r="AF100" s="35"/>
      <c r="AG100" s="39"/>
      <c r="AH100" s="35"/>
      <c r="AI100" s="31"/>
      <c r="AK100" s="57"/>
      <c r="AL100" s="42"/>
      <c r="AN100" s="33"/>
      <c r="AO100" s="34"/>
      <c r="AP100" s="35"/>
      <c r="AQ100" s="39"/>
      <c r="AR100" s="35"/>
      <c r="AS100" s="39"/>
      <c r="AT100" s="35"/>
      <c r="AU100" s="39"/>
      <c r="AV100" s="39"/>
      <c r="AW100" s="34"/>
      <c r="AX100" s="35"/>
      <c r="AY100" s="39"/>
      <c r="AZ100" s="35"/>
      <c r="BA100" s="31"/>
    </row>
    <row r="101" spans="1:55" ht="20" customHeight="1" x14ac:dyDescent="0.15">
      <c r="A101" s="57"/>
      <c r="B101" s="41"/>
      <c r="D101" s="33"/>
      <c r="E101" s="34"/>
      <c r="F101" s="35"/>
      <c r="G101" s="39"/>
      <c r="H101" s="35"/>
      <c r="I101" s="39"/>
      <c r="J101" s="35"/>
      <c r="K101" s="39"/>
      <c r="L101" s="39"/>
      <c r="M101" s="34"/>
      <c r="N101" s="35"/>
      <c r="O101" s="39"/>
      <c r="P101" s="35"/>
      <c r="Q101" s="31"/>
      <c r="R101" s="31"/>
      <c r="S101" s="57"/>
      <c r="T101" s="41"/>
      <c r="V101" s="33"/>
      <c r="W101" s="34"/>
      <c r="X101" s="35"/>
      <c r="Y101" s="39"/>
      <c r="Z101" s="35"/>
      <c r="AA101" s="39"/>
      <c r="AB101" s="35"/>
      <c r="AC101" s="39"/>
      <c r="AD101" s="39"/>
      <c r="AE101" s="34"/>
      <c r="AF101" s="35"/>
      <c r="AG101" s="39"/>
      <c r="AH101" s="35"/>
      <c r="AI101" s="31"/>
      <c r="AK101" s="57"/>
      <c r="AL101" s="41"/>
      <c r="AN101" s="33"/>
      <c r="AO101" s="34"/>
      <c r="AP101" s="35"/>
      <c r="AQ101" s="39"/>
      <c r="AR101" s="35"/>
      <c r="AS101" s="39"/>
      <c r="AT101" s="35"/>
      <c r="AU101" s="39"/>
      <c r="AV101" s="39"/>
      <c r="AW101" s="34"/>
      <c r="AX101" s="35"/>
      <c r="AY101" s="39"/>
      <c r="AZ101" s="35"/>
      <c r="BA101" s="31"/>
    </row>
    <row r="102" spans="1:55" ht="20" customHeight="1" x14ac:dyDescent="0.15">
      <c r="A102" s="57"/>
      <c r="B102" s="42"/>
      <c r="D102" s="33"/>
      <c r="E102" s="36"/>
      <c r="F102" s="33"/>
      <c r="G102" s="31"/>
      <c r="H102" s="33"/>
      <c r="I102" s="31"/>
      <c r="J102" s="33"/>
      <c r="K102" s="31"/>
      <c r="L102" s="31"/>
      <c r="M102" s="36"/>
      <c r="N102" s="33"/>
      <c r="O102" s="31"/>
      <c r="P102" s="33"/>
      <c r="Q102" s="31"/>
      <c r="R102" s="31"/>
      <c r="S102" s="57"/>
      <c r="T102" s="41"/>
      <c r="V102" s="33"/>
      <c r="W102" s="36"/>
      <c r="X102" s="33"/>
      <c r="Y102" s="31"/>
      <c r="Z102" s="33"/>
      <c r="AA102" s="31"/>
      <c r="AB102" s="33"/>
      <c r="AC102" s="31"/>
      <c r="AD102" s="31"/>
      <c r="AE102" s="36"/>
      <c r="AF102" s="33"/>
      <c r="AG102" s="31"/>
      <c r="AH102" s="33"/>
      <c r="AI102" s="31"/>
      <c r="AK102" s="57"/>
      <c r="AL102" s="42"/>
      <c r="AN102" s="33"/>
      <c r="AO102" s="36"/>
      <c r="AP102" s="33"/>
      <c r="AQ102" s="31"/>
      <c r="AR102" s="33"/>
      <c r="AS102" s="31"/>
      <c r="AT102" s="33"/>
      <c r="AU102" s="31"/>
      <c r="AV102" s="31"/>
      <c r="AW102" s="36"/>
      <c r="AX102" s="33"/>
      <c r="AY102" s="31"/>
      <c r="AZ102" s="33"/>
      <c r="BA102" s="31"/>
    </row>
    <row r="103" spans="1:55" ht="20" customHeight="1" x14ac:dyDescent="0.15">
      <c r="A103" s="57"/>
      <c r="B103" s="41"/>
      <c r="D103" s="33"/>
      <c r="E103" s="34"/>
      <c r="F103" s="35"/>
      <c r="G103" s="39"/>
      <c r="H103" s="35"/>
      <c r="I103" s="39"/>
      <c r="J103" s="35"/>
      <c r="K103" s="39"/>
      <c r="L103" s="39"/>
      <c r="M103" s="34"/>
      <c r="N103" s="35"/>
      <c r="O103" s="39"/>
      <c r="P103" s="35"/>
      <c r="Q103" s="31"/>
      <c r="R103" s="31"/>
      <c r="S103" s="57"/>
      <c r="T103" s="41"/>
      <c r="V103" s="33"/>
      <c r="W103" s="34"/>
      <c r="X103" s="35"/>
      <c r="Y103" s="39"/>
      <c r="Z103" s="35"/>
      <c r="AA103" s="39"/>
      <c r="AB103" s="35"/>
      <c r="AC103" s="39"/>
      <c r="AD103" s="39"/>
      <c r="AE103" s="34"/>
      <c r="AF103" s="35"/>
      <c r="AG103" s="39"/>
      <c r="AH103" s="35"/>
      <c r="AI103" s="31"/>
      <c r="AK103" s="57"/>
      <c r="AL103" s="41"/>
      <c r="AN103" s="33"/>
      <c r="AO103" s="34"/>
      <c r="AP103" s="35"/>
      <c r="AQ103" s="39"/>
      <c r="AR103" s="35"/>
      <c r="AS103" s="39"/>
      <c r="AT103" s="35"/>
      <c r="AU103" s="39"/>
      <c r="AV103" s="39"/>
      <c r="AW103" s="34"/>
      <c r="AX103" s="35"/>
      <c r="AY103" s="39"/>
      <c r="AZ103" s="35"/>
      <c r="BA103" s="31"/>
    </row>
    <row r="104" spans="1:55" ht="20" customHeight="1" x14ac:dyDescent="0.15">
      <c r="A104" s="57"/>
      <c r="B104" s="42"/>
      <c r="D104" s="33"/>
      <c r="E104" s="36"/>
      <c r="F104" s="33"/>
      <c r="G104" s="31"/>
      <c r="H104" s="33"/>
      <c r="I104" s="31"/>
      <c r="J104" s="33"/>
      <c r="K104" s="31"/>
      <c r="L104" s="31"/>
      <c r="M104" s="36"/>
      <c r="N104" s="33"/>
      <c r="O104" s="31"/>
      <c r="P104" s="33"/>
      <c r="Q104" s="31"/>
      <c r="R104" s="31"/>
      <c r="S104" s="57"/>
      <c r="T104" s="41"/>
      <c r="V104" s="33"/>
      <c r="W104" s="36"/>
      <c r="X104" s="33"/>
      <c r="Y104" s="31"/>
      <c r="Z104" s="33"/>
      <c r="AA104" s="31"/>
      <c r="AB104" s="33"/>
      <c r="AC104" s="31"/>
      <c r="AD104" s="31"/>
      <c r="AE104" s="36"/>
      <c r="AF104" s="33"/>
      <c r="AG104" s="31"/>
      <c r="AH104" s="33"/>
      <c r="AI104" s="31"/>
      <c r="AK104" s="57"/>
      <c r="AL104" s="42"/>
      <c r="AN104" s="33"/>
      <c r="AO104" s="36"/>
      <c r="AP104" s="33"/>
      <c r="AQ104" s="31"/>
      <c r="AR104" s="33"/>
      <c r="AS104" s="31"/>
      <c r="AT104" s="33"/>
      <c r="AU104" s="31"/>
      <c r="AV104" s="31"/>
      <c r="AW104" s="36"/>
      <c r="AX104" s="33"/>
      <c r="AY104" s="31"/>
      <c r="AZ104" s="33"/>
      <c r="BA104" s="31"/>
    </row>
    <row r="105" spans="1:55" ht="20" customHeight="1" x14ac:dyDescent="0.15">
      <c r="A105" s="57"/>
      <c r="B105" s="41"/>
      <c r="D105" s="33"/>
      <c r="E105" s="34"/>
      <c r="F105" s="35"/>
      <c r="G105" s="39"/>
      <c r="H105" s="35"/>
      <c r="I105" s="39"/>
      <c r="J105" s="35"/>
      <c r="K105" s="39"/>
      <c r="L105" s="39"/>
      <c r="M105" s="34"/>
      <c r="N105" s="35"/>
      <c r="O105" s="39"/>
      <c r="P105" s="35"/>
      <c r="Q105" s="31"/>
      <c r="R105" s="31"/>
      <c r="S105" s="57"/>
      <c r="T105" s="41"/>
      <c r="V105" s="33"/>
      <c r="W105" s="34"/>
      <c r="X105" s="35"/>
      <c r="Y105" s="39"/>
      <c r="Z105" s="35"/>
      <c r="AA105" s="39"/>
      <c r="AB105" s="35"/>
      <c r="AC105" s="39"/>
      <c r="AD105" s="39"/>
      <c r="AE105" s="34"/>
      <c r="AF105" s="35"/>
      <c r="AG105" s="39"/>
      <c r="AH105" s="35"/>
      <c r="AI105" s="31"/>
      <c r="AK105" s="57"/>
      <c r="AL105" s="41"/>
      <c r="AN105" s="33"/>
      <c r="AO105" s="34"/>
      <c r="AP105" s="35"/>
      <c r="AQ105" s="39"/>
      <c r="AR105" s="35"/>
      <c r="AS105" s="39"/>
      <c r="AT105" s="35"/>
      <c r="AU105" s="39"/>
      <c r="AV105" s="39"/>
      <c r="AW105" s="34"/>
      <c r="AX105" s="35"/>
      <c r="AY105" s="39"/>
      <c r="AZ105" s="35"/>
      <c r="BA105" s="31"/>
    </row>
    <row r="106" spans="1:55" ht="20" customHeight="1" x14ac:dyDescent="0.15">
      <c r="A106" s="57"/>
      <c r="B106" s="42"/>
      <c r="D106" s="33"/>
      <c r="E106" s="40"/>
      <c r="F106" s="33"/>
      <c r="G106" s="31"/>
      <c r="H106" s="33"/>
      <c r="I106" s="31"/>
      <c r="J106" s="33"/>
      <c r="K106" s="31"/>
      <c r="L106" s="31"/>
      <c r="M106" s="36"/>
      <c r="N106" s="33"/>
      <c r="O106" s="31"/>
      <c r="P106" s="33"/>
      <c r="Q106" s="31"/>
      <c r="R106" s="31"/>
      <c r="S106" s="57"/>
      <c r="T106" s="41"/>
      <c r="V106" s="33"/>
      <c r="W106" s="40"/>
      <c r="X106" s="33"/>
      <c r="Y106" s="31"/>
      <c r="Z106" s="33"/>
      <c r="AA106" s="31"/>
      <c r="AB106" s="33"/>
      <c r="AC106" s="31"/>
      <c r="AD106" s="31"/>
      <c r="AE106" s="36"/>
      <c r="AF106" s="33"/>
      <c r="AG106" s="31"/>
      <c r="AH106" s="33"/>
      <c r="AI106" s="31"/>
      <c r="AK106" s="57"/>
      <c r="AL106" s="42"/>
      <c r="AN106" s="33"/>
      <c r="AO106" s="40"/>
      <c r="AP106" s="33"/>
      <c r="AQ106" s="31"/>
      <c r="AR106" s="33"/>
      <c r="AS106" s="31"/>
      <c r="AT106" s="33"/>
      <c r="AU106" s="31"/>
      <c r="AV106" s="31"/>
      <c r="AW106" s="36"/>
      <c r="AX106" s="33"/>
      <c r="AY106" s="31"/>
      <c r="AZ106" s="33"/>
      <c r="BA106" s="31"/>
    </row>
    <row r="107" spans="1:55" ht="20" customHeight="1" x14ac:dyDescent="0.15">
      <c r="A107" s="57"/>
      <c r="B107" s="41"/>
      <c r="D107" s="33"/>
      <c r="E107" s="36"/>
      <c r="F107" s="35"/>
      <c r="G107" s="39"/>
      <c r="H107" s="35"/>
      <c r="I107" s="39"/>
      <c r="J107" s="35"/>
      <c r="K107" s="39"/>
      <c r="L107" s="39"/>
      <c r="M107" s="34"/>
      <c r="N107" s="35"/>
      <c r="O107" s="39"/>
      <c r="P107" s="35"/>
      <c r="Q107" s="31"/>
      <c r="R107" s="31"/>
      <c r="S107" s="57"/>
      <c r="T107" s="41"/>
      <c r="V107" s="33"/>
      <c r="W107" s="36"/>
      <c r="X107" s="35"/>
      <c r="Y107" s="39"/>
      <c r="Z107" s="35"/>
      <c r="AA107" s="39"/>
      <c r="AB107" s="35"/>
      <c r="AC107" s="39"/>
      <c r="AD107" s="39"/>
      <c r="AE107" s="34"/>
      <c r="AF107" s="35"/>
      <c r="AG107" s="39"/>
      <c r="AH107" s="35"/>
      <c r="AI107" s="31"/>
      <c r="AK107" s="57"/>
      <c r="AL107" s="41"/>
      <c r="AN107" s="33"/>
      <c r="AO107" s="36"/>
      <c r="AP107" s="35"/>
      <c r="AQ107" s="39"/>
      <c r="AR107" s="35"/>
      <c r="AS107" s="39"/>
      <c r="AT107" s="35"/>
      <c r="AU107" s="39"/>
      <c r="AV107" s="39"/>
      <c r="AW107" s="34"/>
      <c r="AX107" s="35"/>
      <c r="AY107" s="39"/>
      <c r="AZ107" s="35"/>
      <c r="BA107" s="31"/>
    </row>
    <row r="108" spans="1:55" ht="20" customHeight="1" x14ac:dyDescent="0.15">
      <c r="A108" s="57"/>
      <c r="B108" s="42"/>
      <c r="D108" s="33"/>
      <c r="E108" s="38"/>
      <c r="F108" s="33"/>
      <c r="G108" s="31"/>
      <c r="H108" s="33"/>
      <c r="I108" s="31"/>
      <c r="J108" s="33"/>
      <c r="K108" s="31"/>
      <c r="L108" s="31"/>
      <c r="M108" s="36"/>
      <c r="N108" s="33"/>
      <c r="O108" s="31"/>
      <c r="P108" s="33"/>
      <c r="Q108" s="31"/>
      <c r="R108" s="31"/>
      <c r="S108" s="57"/>
      <c r="T108" s="41"/>
      <c r="V108" s="33"/>
      <c r="W108" s="38"/>
      <c r="X108" s="33"/>
      <c r="Y108" s="31"/>
      <c r="Z108" s="33"/>
      <c r="AA108" s="31"/>
      <c r="AB108" s="33"/>
      <c r="AC108" s="31"/>
      <c r="AD108" s="31"/>
      <c r="AE108" s="36"/>
      <c r="AF108" s="33"/>
      <c r="AG108" s="31"/>
      <c r="AH108" s="33"/>
      <c r="AI108" s="31"/>
      <c r="AK108" s="57"/>
      <c r="AL108" s="42"/>
      <c r="AN108" s="33"/>
      <c r="AO108" s="38"/>
      <c r="AP108" s="33"/>
      <c r="AQ108" s="31"/>
      <c r="AR108" s="33"/>
      <c r="AS108" s="31"/>
      <c r="AT108" s="33"/>
      <c r="AU108" s="31"/>
      <c r="AV108" s="31"/>
      <c r="AW108" s="36"/>
      <c r="AX108" s="33"/>
      <c r="AY108" s="31"/>
      <c r="AZ108" s="33"/>
      <c r="BA108" s="31"/>
    </row>
    <row r="109" spans="1:55" ht="20" customHeight="1" x14ac:dyDescent="0.15">
      <c r="A109" s="57"/>
      <c r="B109" s="41"/>
      <c r="D109" s="33"/>
      <c r="E109" s="34"/>
      <c r="F109" s="35"/>
      <c r="G109" s="39"/>
      <c r="H109" s="35"/>
      <c r="I109" s="39"/>
      <c r="J109" s="35"/>
      <c r="K109" s="39"/>
      <c r="L109" s="39"/>
      <c r="M109" s="34"/>
      <c r="N109" s="35"/>
      <c r="O109" s="39"/>
      <c r="P109" s="35"/>
      <c r="Q109" s="31"/>
      <c r="R109" s="31"/>
      <c r="S109" s="57"/>
      <c r="T109" s="41"/>
      <c r="V109" s="33"/>
      <c r="W109" s="34"/>
      <c r="X109" s="35"/>
      <c r="Y109" s="39"/>
      <c r="Z109" s="35"/>
      <c r="AA109" s="39"/>
      <c r="AB109" s="35"/>
      <c r="AC109" s="39"/>
      <c r="AD109" s="39"/>
      <c r="AE109" s="34"/>
      <c r="AF109" s="35"/>
      <c r="AG109" s="39"/>
      <c r="AH109" s="35"/>
      <c r="AI109" s="31"/>
      <c r="AK109" s="57"/>
      <c r="AL109" s="41"/>
      <c r="AN109" s="33"/>
      <c r="AO109" s="34"/>
      <c r="AP109" s="35"/>
      <c r="AQ109" s="39"/>
      <c r="AR109" s="35"/>
      <c r="AS109" s="39"/>
      <c r="AT109" s="35"/>
      <c r="AU109" s="39"/>
      <c r="AV109" s="39"/>
      <c r="AW109" s="34"/>
      <c r="AX109" s="35"/>
      <c r="AY109" s="39"/>
      <c r="AZ109" s="35"/>
      <c r="BA109" s="31"/>
    </row>
    <row r="110" spans="1:55" ht="9" customHeight="1" x14ac:dyDescent="0.15"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O110" s="31"/>
      <c r="AP110" s="31"/>
      <c r="AQ110" s="31"/>
      <c r="AR110" s="31"/>
      <c r="AS110" s="43"/>
      <c r="AT110" s="44"/>
      <c r="AU110" s="44"/>
      <c r="AV110" s="44"/>
      <c r="AW110" s="44"/>
      <c r="AX110" s="44"/>
      <c r="AY110" s="44"/>
      <c r="AZ110" s="44"/>
      <c r="BA110" s="44"/>
      <c r="BB110" s="22"/>
      <c r="BC110" s="22"/>
    </row>
  </sheetData>
  <sheetProtection algorithmName="SHA-512" hashValue="0X6mYTSdreh1qLjYTfClKBOvNlcwn5mdZ90PO5ZUbJlX65g+gx8bb8468eHCWWsDbY0u+1RUCYg/mJcQ8i5p3Q==" saltValue="gOL6ddpKoHLzgiGK4S0twQ==" spinCount="100000" sheet="1" objects="1" scenarios="1"/>
  <mergeCells count="241">
    <mergeCell ref="AZ83:BA83"/>
    <mergeCell ref="AP83:AQ83"/>
    <mergeCell ref="AR83:AS83"/>
    <mergeCell ref="AT83:AU83"/>
    <mergeCell ref="AV83:AW83"/>
    <mergeCell ref="AX83:AY83"/>
    <mergeCell ref="AY80:BA80"/>
    <mergeCell ref="AH82:AI82"/>
    <mergeCell ref="AN82:AO82"/>
    <mergeCell ref="AN80:AU80"/>
    <mergeCell ref="AV80:AX80"/>
    <mergeCell ref="AZ82:BA82"/>
    <mergeCell ref="AG80:AI80"/>
    <mergeCell ref="P82:Q82"/>
    <mergeCell ref="V82:W82"/>
    <mergeCell ref="X82:Y82"/>
    <mergeCell ref="Z82:AA82"/>
    <mergeCell ref="AV82:AW82"/>
    <mergeCell ref="AX82:AY82"/>
    <mergeCell ref="AB82:AC82"/>
    <mergeCell ref="AD82:AE82"/>
    <mergeCell ref="AF82:AG82"/>
    <mergeCell ref="AP82:AQ82"/>
    <mergeCell ref="AR82:AS82"/>
    <mergeCell ref="AT82:AU82"/>
    <mergeCell ref="A79:B80"/>
    <mergeCell ref="L79:N79"/>
    <mergeCell ref="O79:Q79"/>
    <mergeCell ref="S79:T80"/>
    <mergeCell ref="AD79:AF79"/>
    <mergeCell ref="AZ47:BA47"/>
    <mergeCell ref="A77:B78"/>
    <mergeCell ref="N77:Q77"/>
    <mergeCell ref="S77:T78"/>
    <mergeCell ref="AF77:AI77"/>
    <mergeCell ref="AK77:AL78"/>
    <mergeCell ref="AX77:BA77"/>
    <mergeCell ref="N78:Q78"/>
    <mergeCell ref="AF78:AI78"/>
    <mergeCell ref="AX78:BA78"/>
    <mergeCell ref="AP47:AQ47"/>
    <mergeCell ref="AR47:AS47"/>
    <mergeCell ref="AT47:AU47"/>
    <mergeCell ref="AV47:AW47"/>
    <mergeCell ref="AX47:AY47"/>
    <mergeCell ref="AG79:AI79"/>
    <mergeCell ref="AV79:AX79"/>
    <mergeCell ref="AY79:BA79"/>
    <mergeCell ref="O80:Q80"/>
    <mergeCell ref="AZ46:BA46"/>
    <mergeCell ref="D47:E47"/>
    <mergeCell ref="F47:G47"/>
    <mergeCell ref="H47:I47"/>
    <mergeCell ref="J47:K47"/>
    <mergeCell ref="L47:M47"/>
    <mergeCell ref="N47:O47"/>
    <mergeCell ref="P47:Q47"/>
    <mergeCell ref="V47:W47"/>
    <mergeCell ref="X47:Y47"/>
    <mergeCell ref="Z47:AA47"/>
    <mergeCell ref="AB47:AC47"/>
    <mergeCell ref="AD47:AE47"/>
    <mergeCell ref="AF47:AG47"/>
    <mergeCell ref="AH47:AI47"/>
    <mergeCell ref="AN47:AO47"/>
    <mergeCell ref="AP46:AQ46"/>
    <mergeCell ref="AR46:AS46"/>
    <mergeCell ref="AT46:AU46"/>
    <mergeCell ref="AV46:AW46"/>
    <mergeCell ref="AX46:AY46"/>
    <mergeCell ref="AB46:AC46"/>
    <mergeCell ref="AD46:AE46"/>
    <mergeCell ref="AF46:AG46"/>
    <mergeCell ref="A43:B44"/>
    <mergeCell ref="L43:N43"/>
    <mergeCell ref="O43:Q43"/>
    <mergeCell ref="S43:T44"/>
    <mergeCell ref="AD43:AF43"/>
    <mergeCell ref="AK41:AL42"/>
    <mergeCell ref="AX41:BA41"/>
    <mergeCell ref="N42:Q42"/>
    <mergeCell ref="AF42:AI42"/>
    <mergeCell ref="AX42:BA42"/>
    <mergeCell ref="A41:B42"/>
    <mergeCell ref="N41:Q41"/>
    <mergeCell ref="S41:T42"/>
    <mergeCell ref="AF41:AI41"/>
    <mergeCell ref="AG43:AI43"/>
    <mergeCell ref="AK43:AL44"/>
    <mergeCell ref="AV43:AX43"/>
    <mergeCell ref="AY43:BA43"/>
    <mergeCell ref="O44:Q44"/>
    <mergeCell ref="AG44:AI44"/>
    <mergeCell ref="AY44:BA44"/>
    <mergeCell ref="D41:M41"/>
    <mergeCell ref="D42:M42"/>
    <mergeCell ref="D43:K43"/>
    <mergeCell ref="AD11:AE11"/>
    <mergeCell ref="AV10:AW10"/>
    <mergeCell ref="AX10:AY10"/>
    <mergeCell ref="AZ10:BA10"/>
    <mergeCell ref="AR11:AS11"/>
    <mergeCell ref="AV11:AW11"/>
    <mergeCell ref="AX11:AY11"/>
    <mergeCell ref="AZ11:BA11"/>
    <mergeCell ref="AN11:AO11"/>
    <mergeCell ref="AP11:AQ11"/>
    <mergeCell ref="AN10:AO10"/>
    <mergeCell ref="AP10:AQ10"/>
    <mergeCell ref="AR10:AS10"/>
    <mergeCell ref="AD10:AE10"/>
    <mergeCell ref="AF10:AG10"/>
    <mergeCell ref="AH10:AI10"/>
    <mergeCell ref="AF11:AG11"/>
    <mergeCell ref="AH11:AI11"/>
    <mergeCell ref="AT10:AU10"/>
    <mergeCell ref="AT11:AU11"/>
    <mergeCell ref="X11:Y11"/>
    <mergeCell ref="Z11:AA11"/>
    <mergeCell ref="AB11:AC11"/>
    <mergeCell ref="V10:W10"/>
    <mergeCell ref="X10:Y10"/>
    <mergeCell ref="Z10:AA10"/>
    <mergeCell ref="AB10:AC10"/>
    <mergeCell ref="V11:W11"/>
    <mergeCell ref="N11:O11"/>
    <mergeCell ref="P11:Q11"/>
    <mergeCell ref="P10:Q10"/>
    <mergeCell ref="H10:I10"/>
    <mergeCell ref="J10:K10"/>
    <mergeCell ref="J11:K11"/>
    <mergeCell ref="L11:M11"/>
    <mergeCell ref="N10:O10"/>
    <mergeCell ref="D11:E11"/>
    <mergeCell ref="F10:G10"/>
    <mergeCell ref="F11:G11"/>
    <mergeCell ref="D10:E10"/>
    <mergeCell ref="L10:M10"/>
    <mergeCell ref="H11:I11"/>
    <mergeCell ref="A1:B2"/>
    <mergeCell ref="C1:AL2"/>
    <mergeCell ref="A3:B3"/>
    <mergeCell ref="C3:Q3"/>
    <mergeCell ref="T3:AE3"/>
    <mergeCell ref="AF3:AJ3"/>
    <mergeCell ref="AK3:AL3"/>
    <mergeCell ref="D5:M5"/>
    <mergeCell ref="D6:M6"/>
    <mergeCell ref="AF5:AI5"/>
    <mergeCell ref="AF6:AI6"/>
    <mergeCell ref="AK5:AL6"/>
    <mergeCell ref="A5:B6"/>
    <mergeCell ref="S5:T6"/>
    <mergeCell ref="V5:AE5"/>
    <mergeCell ref="V6:AE6"/>
    <mergeCell ref="A7:B8"/>
    <mergeCell ref="O8:Q8"/>
    <mergeCell ref="AG8:AI8"/>
    <mergeCell ref="S7:T8"/>
    <mergeCell ref="O7:Q7"/>
    <mergeCell ref="AG7:AI7"/>
    <mergeCell ref="D7:K7"/>
    <mergeCell ref="D8:K8"/>
    <mergeCell ref="L8:N8"/>
    <mergeCell ref="V7:AC7"/>
    <mergeCell ref="V8:AC8"/>
    <mergeCell ref="AD8:AF8"/>
    <mergeCell ref="AN5:AW5"/>
    <mergeCell ref="AN6:AW6"/>
    <mergeCell ref="AN7:AU7"/>
    <mergeCell ref="AN8:AU8"/>
    <mergeCell ref="AV8:AX8"/>
    <mergeCell ref="N5:Q5"/>
    <mergeCell ref="N6:Q6"/>
    <mergeCell ref="AX5:BA5"/>
    <mergeCell ref="AX6:BA6"/>
    <mergeCell ref="AY7:BA7"/>
    <mergeCell ref="AY8:BA8"/>
    <mergeCell ref="AK7:AL8"/>
    <mergeCell ref="AV7:AX7"/>
    <mergeCell ref="L7:N7"/>
    <mergeCell ref="AD7:AF7"/>
    <mergeCell ref="D44:K44"/>
    <mergeCell ref="L44:N44"/>
    <mergeCell ref="V41:AE41"/>
    <mergeCell ref="V42:AE42"/>
    <mergeCell ref="V43:AC43"/>
    <mergeCell ref="V44:AC44"/>
    <mergeCell ref="AD44:AF44"/>
    <mergeCell ref="AH46:AI46"/>
    <mergeCell ref="AN46:AO46"/>
    <mergeCell ref="N46:O46"/>
    <mergeCell ref="P46:Q46"/>
    <mergeCell ref="V46:W46"/>
    <mergeCell ref="X46:Y46"/>
    <mergeCell ref="Z46:AA46"/>
    <mergeCell ref="D46:E46"/>
    <mergeCell ref="F46:G46"/>
    <mergeCell ref="H46:I46"/>
    <mergeCell ref="J46:K46"/>
    <mergeCell ref="L46:M46"/>
    <mergeCell ref="AN42:AW42"/>
    <mergeCell ref="AN41:AW41"/>
    <mergeCell ref="AN43:AU43"/>
    <mergeCell ref="AN44:AU44"/>
    <mergeCell ref="AV44:AX44"/>
    <mergeCell ref="D83:E83"/>
    <mergeCell ref="F83:G83"/>
    <mergeCell ref="H83:I83"/>
    <mergeCell ref="J83:K83"/>
    <mergeCell ref="L83:M83"/>
    <mergeCell ref="N83:O83"/>
    <mergeCell ref="AN78:AW78"/>
    <mergeCell ref="AN77:AW77"/>
    <mergeCell ref="AN79:AU79"/>
    <mergeCell ref="V78:AE78"/>
    <mergeCell ref="V77:AE77"/>
    <mergeCell ref="V79:AC79"/>
    <mergeCell ref="V80:AC80"/>
    <mergeCell ref="AD80:AF80"/>
    <mergeCell ref="V83:W83"/>
    <mergeCell ref="X83:Y83"/>
    <mergeCell ref="Z83:AA83"/>
    <mergeCell ref="AB83:AC83"/>
    <mergeCell ref="AD83:AE83"/>
    <mergeCell ref="AF83:AG83"/>
    <mergeCell ref="AH83:AI83"/>
    <mergeCell ref="AN83:AO83"/>
    <mergeCell ref="AK79:AL80"/>
    <mergeCell ref="P83:Q83"/>
    <mergeCell ref="D78:M78"/>
    <mergeCell ref="D77:M77"/>
    <mergeCell ref="D79:K79"/>
    <mergeCell ref="D80:K80"/>
    <mergeCell ref="L80:N80"/>
    <mergeCell ref="D82:E82"/>
    <mergeCell ref="F82:G82"/>
    <mergeCell ref="H82:I82"/>
    <mergeCell ref="J82:K82"/>
    <mergeCell ref="L82:M82"/>
    <mergeCell ref="N82:O82"/>
  </mergeCells>
  <phoneticPr fontId="5" type="noConversion"/>
  <conditionalFormatting sqref="A1 C1">
    <cfRule type="expression" dxfId="48" priority="265">
      <formula>A1="Gerät/Parameter/Kontrolle"</formula>
    </cfRule>
  </conditionalFormatting>
  <conditionalFormatting sqref="A5:B6">
    <cfRule type="expression" dxfId="47" priority="262">
      <formula>A5="Test"</formula>
    </cfRule>
  </conditionalFormatting>
  <conditionalFormatting sqref="A7:B8">
    <cfRule type="expression" dxfId="46" priority="260">
      <formula>A7="Level"</formula>
    </cfRule>
  </conditionalFormatting>
  <conditionalFormatting sqref="A41:B42">
    <cfRule type="expression" dxfId="45" priority="244">
      <formula>A41="Test"</formula>
    </cfRule>
  </conditionalFormatting>
  <conditionalFormatting sqref="A43:B44">
    <cfRule type="expression" dxfId="44" priority="242">
      <formula>A43="Level"</formula>
    </cfRule>
  </conditionalFormatting>
  <conditionalFormatting sqref="A77:B78">
    <cfRule type="expression" dxfId="43" priority="227">
      <formula>A77="Test"</formula>
    </cfRule>
  </conditionalFormatting>
  <conditionalFormatting sqref="A79:B80">
    <cfRule type="expression" dxfId="42" priority="225">
      <formula>A79="Level"</formula>
    </cfRule>
  </conditionalFormatting>
  <conditionalFormatting sqref="C3">
    <cfRule type="expression" dxfId="41" priority="264">
      <formula>C3="xxyyxxyyxxzz"</formula>
    </cfRule>
  </conditionalFormatting>
  <conditionalFormatting sqref="L7:N7">
    <cfRule type="expression" dxfId="40" priority="256">
      <formula>L7=0</formula>
    </cfRule>
  </conditionalFormatting>
  <conditionalFormatting sqref="L43:N43">
    <cfRule type="expression" dxfId="39" priority="238">
      <formula>L43=0</formula>
    </cfRule>
  </conditionalFormatting>
  <conditionalFormatting sqref="L79:N79">
    <cfRule type="expression" dxfId="38" priority="221">
      <formula>L79=0</formula>
    </cfRule>
  </conditionalFormatting>
  <conditionalFormatting sqref="N5:Q5">
    <cfRule type="expression" dxfId="37" priority="258">
      <formula>N5=0</formula>
    </cfRule>
  </conditionalFormatting>
  <conditionalFormatting sqref="N41:Q41">
    <cfRule type="expression" dxfId="36" priority="240">
      <formula>N41=0</formula>
    </cfRule>
  </conditionalFormatting>
  <conditionalFormatting sqref="N77:Q77">
    <cfRule type="expression" dxfId="35" priority="223">
      <formula>N77=0</formula>
    </cfRule>
  </conditionalFormatting>
  <conditionalFormatting sqref="O7:Q7">
    <cfRule type="expression" dxfId="34" priority="254">
      <formula>O7="Einheit"</formula>
    </cfRule>
  </conditionalFormatting>
  <conditionalFormatting sqref="O43:Q43">
    <cfRule type="expression" dxfId="33" priority="236">
      <formula>O43="Einheit"</formula>
    </cfRule>
  </conditionalFormatting>
  <conditionalFormatting sqref="O79:Q79">
    <cfRule type="expression" dxfId="32" priority="219">
      <formula>O79="Einheit"</formula>
    </cfRule>
  </conditionalFormatting>
  <conditionalFormatting sqref="S3:T3">
    <cfRule type="expression" dxfId="31" priority="263">
      <formula>S3="dd.mm.yyyy"</formula>
    </cfRule>
  </conditionalFormatting>
  <conditionalFormatting sqref="S5:T6">
    <cfRule type="expression" dxfId="30" priority="261">
      <formula>S5="Test"</formula>
    </cfRule>
  </conditionalFormatting>
  <conditionalFormatting sqref="S7:T8">
    <cfRule type="expression" dxfId="29" priority="259">
      <formula>S7="Level"</formula>
    </cfRule>
  </conditionalFormatting>
  <conditionalFormatting sqref="S41:T42">
    <cfRule type="expression" dxfId="28" priority="243">
      <formula>S41="Test"</formula>
    </cfRule>
  </conditionalFormatting>
  <conditionalFormatting sqref="S43:T44">
    <cfRule type="expression" dxfId="27" priority="241">
      <formula>S43="Level"</formula>
    </cfRule>
  </conditionalFormatting>
  <conditionalFormatting sqref="S77:T78">
    <cfRule type="expression" dxfId="26" priority="226">
      <formula>S77="Test"</formula>
    </cfRule>
  </conditionalFormatting>
  <conditionalFormatting sqref="S79:T80">
    <cfRule type="expression" dxfId="25" priority="224">
      <formula>S79="Level"</formula>
    </cfRule>
  </conditionalFormatting>
  <conditionalFormatting sqref="AD7:AF7">
    <cfRule type="expression" dxfId="24" priority="255">
      <formula>AD7=0</formula>
    </cfRule>
  </conditionalFormatting>
  <conditionalFormatting sqref="AD43:AF43">
    <cfRule type="expression" dxfId="23" priority="237">
      <formula>AD43=0</formula>
    </cfRule>
  </conditionalFormatting>
  <conditionalFormatting sqref="AD79:AF79">
    <cfRule type="expression" dxfId="22" priority="220">
      <formula>AD79=0</formula>
    </cfRule>
  </conditionalFormatting>
  <conditionalFormatting sqref="AF5:AI5">
    <cfRule type="expression" dxfId="21" priority="257">
      <formula>AF5=0</formula>
    </cfRule>
  </conditionalFormatting>
  <conditionalFormatting sqref="AF41:AI41">
    <cfRule type="expression" dxfId="20" priority="239">
      <formula>AF41=0</formula>
    </cfRule>
  </conditionalFormatting>
  <conditionalFormatting sqref="AF77:AI77">
    <cfRule type="expression" dxfId="19" priority="222">
      <formula>AF77=0</formula>
    </cfRule>
  </conditionalFormatting>
  <conditionalFormatting sqref="AG7:AI7">
    <cfRule type="expression" dxfId="18" priority="253">
      <formula>AG7="Einheit"</formula>
    </cfRule>
  </conditionalFormatting>
  <conditionalFormatting sqref="AG43:AI43">
    <cfRule type="expression" dxfId="17" priority="235">
      <formula>AG43="Einheit"</formula>
    </cfRule>
  </conditionalFormatting>
  <conditionalFormatting sqref="AG79:AI79">
    <cfRule type="expression" dxfId="16" priority="218">
      <formula>AG79="Einheit"</formula>
    </cfRule>
  </conditionalFormatting>
  <conditionalFormatting sqref="AK5:AL6">
    <cfRule type="expression" dxfId="15" priority="252">
      <formula>AK5="Test"</formula>
    </cfRule>
  </conditionalFormatting>
  <conditionalFormatting sqref="AK7:AL8">
    <cfRule type="expression" dxfId="14" priority="251">
      <formula>AK7="Level"</formula>
    </cfRule>
  </conditionalFormatting>
  <conditionalFormatting sqref="AK41:AL42">
    <cfRule type="expression" dxfId="13" priority="234">
      <formula>AK41="Test"</formula>
    </cfRule>
  </conditionalFormatting>
  <conditionalFormatting sqref="AK43:AL44">
    <cfRule type="expression" dxfId="12" priority="233">
      <formula>AK43="Level"</formula>
    </cfRule>
  </conditionalFormatting>
  <conditionalFormatting sqref="AK77:AL78">
    <cfRule type="expression" dxfId="11" priority="2">
      <formula>AK77="Test"</formula>
    </cfRule>
  </conditionalFormatting>
  <conditionalFormatting sqref="AK79:AL80">
    <cfRule type="expression" dxfId="10" priority="1">
      <formula>AK79="Level"</formula>
    </cfRule>
  </conditionalFormatting>
  <conditionalFormatting sqref="AQ3:AU3">
    <cfRule type="expression" dxfId="9" priority="93">
      <formula>AQ3="dd.mm.yyyy"</formula>
    </cfRule>
  </conditionalFormatting>
  <conditionalFormatting sqref="AV7:AX7">
    <cfRule type="expression" dxfId="8" priority="249">
      <formula>AV7=0</formula>
    </cfRule>
  </conditionalFormatting>
  <conditionalFormatting sqref="AV43:AX43">
    <cfRule type="expression" dxfId="7" priority="231">
      <formula>AV43=0</formula>
    </cfRule>
  </conditionalFormatting>
  <conditionalFormatting sqref="AV79:AX79">
    <cfRule type="expression" dxfId="6" priority="214">
      <formula>AV79=0</formula>
    </cfRule>
  </conditionalFormatting>
  <conditionalFormatting sqref="AX5:BA5">
    <cfRule type="expression" dxfId="5" priority="250">
      <formula>AX5=0</formula>
    </cfRule>
  </conditionalFormatting>
  <conditionalFormatting sqref="AX41:BA41">
    <cfRule type="expression" dxfId="4" priority="232">
      <formula>AX41=0</formula>
    </cfRule>
  </conditionalFormatting>
  <conditionalFormatting sqref="AX77:BA77">
    <cfRule type="expression" dxfId="3" priority="215">
      <formula>AX77=0</formula>
    </cfRule>
  </conditionalFormatting>
  <conditionalFormatting sqref="AY7:BA7">
    <cfRule type="expression" dxfId="2" priority="248">
      <formula>AY7="Einheit"</formula>
    </cfRule>
  </conditionalFormatting>
  <conditionalFormatting sqref="AY43:BA43">
    <cfRule type="expression" dxfId="1" priority="230">
      <formula>AY43="Einheit"</formula>
    </cfRule>
  </conditionalFormatting>
  <conditionalFormatting sqref="AY79:BA79">
    <cfRule type="expression" dxfId="0" priority="213">
      <formula>AY79="Einheit"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 xml:space="preserve">&amp;L© PMC, 15.11.2023    &amp;CSeite &amp;P/&amp;N&amp;RPolymed.ch/Downloads/Labor/Afias     </oddFooter>
  </headerFooter>
  <rowBreaks count="3" manualBreakCount="3">
    <brk id="37" max="53" man="1"/>
    <brk id="73" max="53" man="1"/>
    <brk id="10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22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13</v>
      </c>
      <c r="E5" t="s">
        <v>21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19</v>
      </c>
      <c r="L5" s="6" t="s">
        <v>20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IF(Tabelle1!$B13="",NA(),IF(ABS((Tabelle1!$B13-Tabelle1!$L$7)/Tabelle1!$L$8)&gt;3.5,3.5*(Tabelle1!$B13-Tabelle1!$L$7)/ABS(Tabelle1!$B13-Tabelle1!$L$7)+4,(Tabelle1!$B13-Tabelle1!$L$7)/Tabelle1!$L$8+4))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IF(Tabelle1!$B14="",NA(),IF(ABS((Tabelle1!$B14-Tabelle1!$L$7)/Tabelle1!$L$8)&gt;3.5,3.5*(Tabelle1!$B14-Tabelle1!$L$7)/ABS(Tabelle1!$B14-Tabelle1!$L$7)+4,(Tabelle1!$B14-Tabelle1!$L$7)/Tabelle1!$L$8+4))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IF(Tabelle1!$B15="",NA(),IF(ABS((Tabelle1!$B15-Tabelle1!$L$7)/Tabelle1!$L$8)&gt;3.5,3.5*(Tabelle1!$B15-Tabelle1!$L$7)/ABS(Tabelle1!$B15-Tabelle1!$L$7)+4,(Tabelle1!$B15-Tabelle1!$L$7)/Tabelle1!$L$8+4))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IF(Tabelle1!$B16="",NA(),IF(ABS((Tabelle1!$B16-Tabelle1!$L$7)/Tabelle1!$L$8)&gt;3.5,3.5*(Tabelle1!$B16-Tabelle1!$L$7)/ABS(Tabelle1!$B16-Tabelle1!$L$7)+4,(Tabelle1!$B16-Tabelle1!$L$7)/Tabelle1!$L$8+4))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IF(Tabelle1!$B17="",NA(),IF(ABS((Tabelle1!$B17-Tabelle1!$L$7)/Tabelle1!$L$8)&gt;3.5,3.5*(Tabelle1!$B17-Tabelle1!$L$7)/ABS(Tabelle1!$B17-Tabelle1!$L$7)+4,(Tabelle1!$B17-Tabelle1!$L$7)/Tabelle1!$L$8+4))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IF(Tabelle1!$B18="",NA(),IF(ABS((Tabelle1!$B18-Tabelle1!$L$7)/Tabelle1!$L$8)&gt;3.5,3.5*(Tabelle1!$B18-Tabelle1!$L$7)/ABS(Tabelle1!$B18-Tabelle1!$L$7)+4,(Tabelle1!$B18-Tabelle1!$L$7)/Tabelle1!$L$8+4))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IF(Tabelle1!$B19="",NA(),IF(ABS((Tabelle1!$B19-Tabelle1!$L$7)/Tabelle1!$L$8)&gt;3.5,3.5*(Tabelle1!$B19-Tabelle1!$L$7)/ABS(Tabelle1!$B19-Tabelle1!$L$7)+4,(Tabelle1!$B19-Tabelle1!$L$7)/Tabelle1!$L$8+4))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IF(Tabelle1!$B20="",NA(),IF(ABS((Tabelle1!$B20-Tabelle1!$L$7)/Tabelle1!$L$8)&gt;3.5,3.5*(Tabelle1!$B20-Tabelle1!$L$7)/ABS(Tabelle1!$B20-Tabelle1!$L$7)+4,(Tabelle1!$B20-Tabelle1!$L$7)/Tabelle1!$L$8+4))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25</v>
      </c>
    </row>
    <row r="15" spans="3:14" x14ac:dyDescent="0.15">
      <c r="C15" s="4"/>
      <c r="D15" s="8">
        <v>9</v>
      </c>
      <c r="E15" s="8" t="e">
        <f>IF(Tabelle1!$B21="",NA(),IF(ABS((Tabelle1!$B21-Tabelle1!$L$7)/Tabelle1!$L$8)&gt;3.5,3.5*(Tabelle1!$B21-Tabelle1!$L$7)/ABS(Tabelle1!$B21-Tabelle1!$L$7)+4,(Tabelle1!$B21-Tabelle1!$L$7)/Tabelle1!$L$8+4))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IF(Tabelle1!$B22="",NA(),IF(ABS((Tabelle1!$B22-Tabelle1!$L$7)/Tabelle1!$L$8)&gt;3.5,3.5*(Tabelle1!$B22-Tabelle1!$L$7)/ABS(Tabelle1!$B22-Tabelle1!$L$7)+4,(Tabelle1!$B22-Tabelle1!$L$7)/Tabelle1!$L$8+4))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IF(Tabelle1!$B23="",NA(),IF(ABS((Tabelle1!$B23-Tabelle1!$L$7)/Tabelle1!$L$8)&gt;3.5,3.5*(Tabelle1!$B23-Tabelle1!$L$7)/ABS(Tabelle1!$B23-Tabelle1!$L$7)+4,(Tabelle1!$B23-Tabelle1!$L$7)/Tabelle1!$L$8+4))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IF(Tabelle1!$B24="",NA(),IF(ABS((Tabelle1!$B24-Tabelle1!$L$7)/Tabelle1!$L$8)&gt;3.5,3.5*(Tabelle1!$B24-Tabelle1!$L$7)/ABS(Tabelle1!$B24-Tabelle1!$L$7)+4,(Tabelle1!$B24-Tabelle1!$L$7)/Tabelle1!$L$8+4))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IF(Tabelle1!$B25="",NA(),IF(ABS((Tabelle1!$B25-Tabelle1!$L$7)/Tabelle1!$L$8)&gt;3.5,3.5*(Tabelle1!$B25-Tabelle1!$L$7)/ABS(Tabelle1!$B25-Tabelle1!$L$7)+4,(Tabelle1!$B25-Tabelle1!$L$7)/Tabelle1!$L$8+4))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IF(Tabelle1!$B26="",NA(),IF(ABS((Tabelle1!$B26-Tabelle1!$L$7)/Tabelle1!$L$8)&gt;3.5,3.5*(Tabelle1!$B26-Tabelle1!$L$7)/ABS(Tabelle1!$B26-Tabelle1!$L$7)+4,(Tabelle1!$B26-Tabelle1!$L$7)/Tabelle1!$L$8+4))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IF(Tabelle1!$B27="",NA(),IF(ABS((Tabelle1!$B27-Tabelle1!$L$7)/Tabelle1!$L$8)&gt;3.5,3.5*(Tabelle1!$B27-Tabelle1!$L$7)/ABS(Tabelle1!$B27-Tabelle1!$L$7)+4,(Tabelle1!$B27-Tabelle1!$L$7)/Tabelle1!$L$8+4))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IF(Tabelle1!$B28="",NA(),IF(ABS((Tabelle1!$B28-Tabelle1!$L$7)/Tabelle1!$L$8)&gt;3.5,3.5*(Tabelle1!$B28-Tabelle1!$L$7)/ABS(Tabelle1!$B28-Tabelle1!$L$7)+4,(Tabelle1!$B28-Tabelle1!$L$7)/Tabelle1!$L$8+4))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IF(Tabelle1!$B29="",NA(),IF(ABS((Tabelle1!$B29-Tabelle1!$L$7)/Tabelle1!$L$8)&gt;3.5,3.5*(Tabelle1!$B29-Tabelle1!$L$7)/ABS(Tabelle1!$B29-Tabelle1!$L$7)+4,(Tabelle1!$B29-Tabelle1!$L$7)/Tabelle1!$L$8+4))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IF(Tabelle1!$B30="",NA(),IF(ABS((Tabelle1!$B30-Tabelle1!$L$7)/Tabelle1!$L$8)&gt;3.5,3.5*(Tabelle1!$B30-Tabelle1!$L$7)/ABS(Tabelle1!$B30-Tabelle1!$L$7)+4,(Tabelle1!$B30-Tabelle1!$L$7)/Tabelle1!$L$8+4))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IF(Tabelle1!$B31="",NA(),IF(ABS((Tabelle1!$B31-Tabelle1!$L$7)/Tabelle1!$L$8)&gt;3.5,3.5*(Tabelle1!$B31-Tabelle1!$L$7)/ABS(Tabelle1!$B31-Tabelle1!$L$7)+4,(Tabelle1!$B31-Tabelle1!$L$7)/Tabelle1!$L$8+4))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IF(Tabelle1!$B32="",NA(),IF(ABS((Tabelle1!$B32-Tabelle1!$L$7)/Tabelle1!$L$8)&gt;3.5,3.5*(Tabelle1!$B32-Tabelle1!$L$7)/ABS(Tabelle1!$B32-Tabelle1!$L$7)+4,(Tabelle1!$B32-Tabelle1!$L$7)/Tabelle1!$L$8+4))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IF(Tabelle1!$B33="",NA(),IF(ABS((Tabelle1!$B33-Tabelle1!$L$7)/Tabelle1!$L$8)&gt;3.5,3.5*(Tabelle1!$B33-Tabelle1!$L$7)/ABS(Tabelle1!$B33-Tabelle1!$L$7)+4,(Tabelle1!$B33-Tabelle1!$L$7)/Tabelle1!$L$8+4))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IF(Tabelle1!$B34="",NA(),IF(ABS((Tabelle1!$B34-Tabelle1!$L$7)/Tabelle1!$L$8)&gt;3.5,3.5*(Tabelle1!$B34-Tabelle1!$L$7)/ABS(Tabelle1!$B34-Tabelle1!$L$7)+4,(Tabelle1!$B34-Tabelle1!$L$7)/Tabelle1!$L$8+4))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IF(Tabelle1!$B35="",NA(),IF(ABS((Tabelle1!$B35-Tabelle1!$L$7)/Tabelle1!$L$8)&gt;3.5,3.5*(Tabelle1!$B35-Tabelle1!$L$7)/ABS(Tabelle1!$B35-Tabelle1!$L$7)+4,(Tabelle1!$B35-Tabelle1!$L$7)/Tabelle1!$L$8+4))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IF(Tabelle1!$B36="",NA(),IF(ABS((Tabelle1!$B36-Tabelle1!$L$7)/Tabelle1!$L$8)&gt;3.5,3.5*(Tabelle1!$B36-Tabelle1!$L$7)/ABS(Tabelle1!$B36-Tabelle1!$L$7)+4,(Tabelle1!$B36-Tabelle1!$L$7)/Tabelle1!$L$8+4))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IF(Tabelle1!$B37="",NA(),IF(ABS((Tabelle1!$B37-Tabelle1!$L$7)/Tabelle1!$L$8)&gt;3.5,3.5*(Tabelle1!$B37-Tabelle1!$L$7)/ABS(Tabelle1!$B37-Tabelle1!$L$7)+4,(Tabelle1!$B37-Tabelle1!$L$7)/Tabelle1!$L$8+4))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23</v>
      </c>
      <c r="D33" s="2" t="s">
        <v>13</v>
      </c>
      <c r="E33" s="2" t="s">
        <v>24</v>
      </c>
      <c r="F33" s="13" t="s">
        <v>14</v>
      </c>
      <c r="G33" s="13" t="s">
        <v>15</v>
      </c>
      <c r="H33" s="13" t="s">
        <v>16</v>
      </c>
      <c r="I33" s="13" t="s">
        <v>17</v>
      </c>
      <c r="J33" s="13" t="s">
        <v>18</v>
      </c>
      <c r="K33" s="13" t="s">
        <v>19</v>
      </c>
      <c r="L33" s="14" t="s">
        <v>20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IF(Tabelle1!$T13="",NA(),IF(ABS((Tabelle1!$T13-Tabelle1!$AD$7)/Tabelle1!$AD$8)&gt;3.5,3.5*(Tabelle1!$T13-Tabelle1!$AD$7)/ABS(Tabelle1!$T13-Tabelle1!$AD$7)+4,(Tabelle1!$T13-Tabelle1!$AD$7)/Tabelle1!$AD$8+4))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IF(Tabelle1!$T14="",NA(),IF(ABS((Tabelle1!$T14-Tabelle1!$AD$7)/Tabelle1!$AD$8)&gt;3.5,3.5*(Tabelle1!$T14-Tabelle1!$AD$7)/ABS(Tabelle1!$T14-Tabelle1!$AD$7)+4,(Tabelle1!$T14-Tabelle1!$AD$7)/Tabelle1!$AD$8+4))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IF(Tabelle1!$T15="",NA(),IF(ABS((Tabelle1!$T15-Tabelle1!$AD$7)/Tabelle1!$AD$8)&gt;3.5,3.5*(Tabelle1!$T15-Tabelle1!$AD$7)/ABS(Tabelle1!$T15-Tabelle1!$AD$7)+4,(Tabelle1!$T15-Tabelle1!$AD$7)/Tabelle1!$AD$8+4))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IF(Tabelle1!$T16="",NA(),IF(ABS((Tabelle1!$T16-Tabelle1!$AD$7)/Tabelle1!$AD$8)&gt;3.5,3.5*(Tabelle1!$T16-Tabelle1!$AD$7)/ABS(Tabelle1!$T16-Tabelle1!$AD$7)+4,(Tabelle1!$T16-Tabelle1!$AD$7)/Tabelle1!$AD$8+4))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IF(Tabelle1!$T17="",NA(),IF(ABS((Tabelle1!$T17-Tabelle1!$AD$7)/Tabelle1!$AD$8)&gt;3.5,3.5*(Tabelle1!$T17-Tabelle1!$AD$7)/ABS(Tabelle1!$T17-Tabelle1!$AD$7)+4,(Tabelle1!$T17-Tabelle1!$AD$7)/Tabelle1!$AD$8+4))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IF(Tabelle1!$T18="",NA(),IF(ABS((Tabelle1!$T18-Tabelle1!$AD$7)/Tabelle1!$AD$8)&gt;3.5,3.5*(Tabelle1!$T18-Tabelle1!$AD$7)/ABS(Tabelle1!$T18-Tabelle1!$AD$7)+4,(Tabelle1!$T18-Tabelle1!$AD$7)/Tabelle1!$AD$8+4))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26</v>
      </c>
    </row>
    <row r="41" spans="3:14" x14ac:dyDescent="0.15">
      <c r="C41" s="4"/>
      <c r="D41" s="8">
        <v>7</v>
      </c>
      <c r="E41" s="8" t="e">
        <f>IF(Tabelle1!$T19="",NA(),IF(ABS((Tabelle1!$T19-Tabelle1!$AD$7)/Tabelle1!$AD$8)&gt;3.5,3.5*(Tabelle1!$T19-Tabelle1!$AD$7)/ABS(Tabelle1!$T19-Tabelle1!$AD$7)+4,(Tabelle1!$T19-Tabelle1!$AD$7)/Tabelle1!$AD$8+4))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IF(Tabelle1!$T20="",NA(),IF(ABS((Tabelle1!$T20-Tabelle1!$AD$7)/Tabelle1!$AD$8)&gt;3.5,3.5*(Tabelle1!$T20-Tabelle1!$AD$7)/ABS(Tabelle1!$T20-Tabelle1!$AD$7)+4,(Tabelle1!$T20-Tabelle1!$AD$7)/Tabelle1!$AD$8+4))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IF(Tabelle1!$T21="",NA(),IF(ABS((Tabelle1!$T21-Tabelle1!$AD$7)/Tabelle1!$AD$8)&gt;3.5,3.5*(Tabelle1!$T21-Tabelle1!$AD$7)/ABS(Tabelle1!$T21-Tabelle1!$AD$7)+4,(Tabelle1!$T21-Tabelle1!$AD$7)/Tabelle1!$AD$8+4))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IF(Tabelle1!$T22="",NA(),IF(ABS((Tabelle1!$T22-Tabelle1!$AD$7)/Tabelle1!$AD$8)&gt;3.5,3.5*(Tabelle1!$T22-Tabelle1!$AD$7)/ABS(Tabelle1!$T22-Tabelle1!$AD$7)+4,(Tabelle1!$T22-Tabelle1!$AD$7)/Tabelle1!$AD$8+4))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IF(Tabelle1!$T23="",NA(),IF(ABS((Tabelle1!$T23-Tabelle1!$AD$7)/Tabelle1!$AD$8)&gt;3.5,3.5*(Tabelle1!$T23-Tabelle1!$AD$7)/ABS(Tabelle1!$T23-Tabelle1!$AD$7)+4,(Tabelle1!$T23-Tabelle1!$AD$7)/Tabelle1!$AD$8+4))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IF(Tabelle1!$T24="",NA(),IF(ABS((Tabelle1!$T24-Tabelle1!$AD$7)/Tabelle1!$AD$8)&gt;3.5,3.5*(Tabelle1!$T24-Tabelle1!$AD$7)/ABS(Tabelle1!$T24-Tabelle1!$AD$7)+4,(Tabelle1!$T24-Tabelle1!$AD$7)/Tabelle1!$AD$8+4))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IF(Tabelle1!$T25="",NA(),IF(ABS((Tabelle1!$T25-Tabelle1!$AD$7)/Tabelle1!$AD$8)&gt;3.5,3.5*(Tabelle1!$T25-Tabelle1!$AD$7)/ABS(Tabelle1!$T25-Tabelle1!$AD$7)+4,(Tabelle1!$T25-Tabelle1!$AD$7)/Tabelle1!$AD$8+4))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IF(Tabelle1!$T26="",NA(),IF(ABS((Tabelle1!$T26-Tabelle1!$AD$7)/Tabelle1!$AD$8)&gt;3.5,3.5*(Tabelle1!$T26-Tabelle1!$AD$7)/ABS(Tabelle1!$T26-Tabelle1!$AD$7)+4,(Tabelle1!$T26-Tabelle1!$AD$7)/Tabelle1!$AD$8+4))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IF(Tabelle1!$T27="",NA(),IF(ABS((Tabelle1!$T27-Tabelle1!$AD$7)/Tabelle1!$AD$8)&gt;3.5,3.5*(Tabelle1!$T27-Tabelle1!$AD$7)/ABS(Tabelle1!$T27-Tabelle1!$AD$7)+4,(Tabelle1!$T27-Tabelle1!$AD$7)/Tabelle1!$AD$8+4))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IF(Tabelle1!$T28="",NA(),IF(ABS((Tabelle1!$T28-Tabelle1!$AD$7)/Tabelle1!$AD$8)&gt;3.5,3.5*(Tabelle1!$T28-Tabelle1!$AD$7)/ABS(Tabelle1!$T28-Tabelle1!$AD$7)+4,(Tabelle1!$T28-Tabelle1!$AD$7)/Tabelle1!$AD$8+4))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IF(Tabelle1!$T29="",NA(),IF(ABS((Tabelle1!$T29-Tabelle1!$AD$7)/Tabelle1!$AD$8)&gt;3.5,3.5*(Tabelle1!$T29-Tabelle1!$AD$7)/ABS(Tabelle1!$T29-Tabelle1!$AD$7)+4,(Tabelle1!$T29-Tabelle1!$AD$7)/Tabelle1!$AD$8+4))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IF(Tabelle1!$T30="",NA(),IF(ABS((Tabelle1!$T30-Tabelle1!$AD$7)/Tabelle1!$AD$8)&gt;3.5,3.5*(Tabelle1!$T30-Tabelle1!$AD$7)/ABS(Tabelle1!$T30-Tabelle1!$AD$7)+4,(Tabelle1!$T30-Tabelle1!$AD$7)/Tabelle1!$AD$8+4))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IF(Tabelle1!$T31="",NA(),IF(ABS((Tabelle1!$T31-Tabelle1!$AD$7)/Tabelle1!$AD$8)&gt;3.5,3.5*(Tabelle1!$T31-Tabelle1!$AD$7)/ABS(Tabelle1!$T31-Tabelle1!$AD$7)+4,(Tabelle1!$T31-Tabelle1!$AD$7)/Tabelle1!$AD$8+4))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IF(Tabelle1!$T32="",NA(),IF(ABS((Tabelle1!$T32-Tabelle1!$AD$7)/Tabelle1!$AD$8)&gt;3.5,3.5*(Tabelle1!$T32-Tabelle1!$AD$7)/ABS(Tabelle1!$T32-Tabelle1!$AD$7)+4,(Tabelle1!$T32-Tabelle1!$AD$7)/Tabelle1!$AD$8+4))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IF(Tabelle1!$T33="",NA(),IF(ABS((Tabelle1!$T33-Tabelle1!$AD$7)/Tabelle1!$AD$8)&gt;3.5,3.5*(Tabelle1!$T33-Tabelle1!$AD$7)/ABS(Tabelle1!$T33-Tabelle1!$AD$7)+4,(Tabelle1!$T33-Tabelle1!$AD$7)/Tabelle1!$AD$8+4))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IF(Tabelle1!$T34="",NA(),IF(ABS((Tabelle1!$T34-Tabelle1!$AD$7)/Tabelle1!$AD$8)&gt;3.5,3.5*(Tabelle1!$T34-Tabelle1!$AD$7)/ABS(Tabelle1!$T34-Tabelle1!$AD$7)+4,(Tabelle1!$T34-Tabelle1!$AD$7)/Tabelle1!$AD$8+4))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IF(Tabelle1!$T35="",NA(),IF(ABS((Tabelle1!$T35-Tabelle1!$AD$7)/Tabelle1!$AD$8)&gt;3.5,3.5*(Tabelle1!$T35-Tabelle1!$AD$7)/ABS(Tabelle1!$T35-Tabelle1!$AD$7)+4,(Tabelle1!$T35-Tabelle1!$AD$7)/Tabelle1!$AD$8+4))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IF(Tabelle1!$T36="",NA(),IF(ABS((Tabelle1!$T36-Tabelle1!$AD$7)/Tabelle1!$AD$8)&gt;3.5,3.5*(Tabelle1!$T36-Tabelle1!$AD$7)/ABS(Tabelle1!$T36-Tabelle1!$AD$7)+4,(Tabelle1!$T36-Tabelle1!$AD$7)/Tabelle1!$AD$8+4))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IF(Tabelle1!$T37="",NA(),IF(ABS((Tabelle1!$T37-Tabelle1!$AD$7)/Tabelle1!$AD$8)&gt;3.5,3.5*(Tabelle1!$T37-Tabelle1!$AD$7)/ABS(Tabelle1!$T37-Tabelle1!$AD$7)+4,(Tabelle1!$T37-Tabelle1!$AD$7)/Tabelle1!$AD$8+4))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13</v>
      </c>
      <c r="E61" s="2" t="s">
        <v>24</v>
      </c>
      <c r="F61" s="13" t="s">
        <v>14</v>
      </c>
      <c r="G61" s="13" t="s">
        <v>15</v>
      </c>
      <c r="H61" s="13" t="s">
        <v>16</v>
      </c>
      <c r="I61" s="13" t="s">
        <v>17</v>
      </c>
      <c r="J61" s="13" t="s">
        <v>18</v>
      </c>
      <c r="K61" s="13" t="s">
        <v>19</v>
      </c>
      <c r="L61" s="14" t="s">
        <v>20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IF(Tabelle1!$AL13="",NA(),IF(ABS((Tabelle1!$AL13-Tabelle1!$AV$7)/Tabelle1!$AV$8)&gt;3.5,3.5*(Tabelle1!$AL13-Tabelle1!$AV$7)/ABS(Tabelle1!$AL13-Tabelle1!$AV$7)+4,(Tabelle1!$AL13-Tabelle1!$AV$7)/Tabelle1!$AV$8+4))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IF(Tabelle1!$AL14="",NA(),IF(ABS((Tabelle1!$AL14-Tabelle1!$AV$7)/Tabelle1!$AV$8)&gt;3.5,3.5*(Tabelle1!$AL14-Tabelle1!$AV$7)/ABS(Tabelle1!$AL14-Tabelle1!$AV$7)+4,(Tabelle1!$AL14-Tabelle1!$AV$7)/Tabelle1!$AV$8+4))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IF(Tabelle1!$AL15="",NA(),IF(ABS((Tabelle1!$AL15-Tabelle1!$AV$7)/Tabelle1!$AV$8)&gt;3.5,3.5*(Tabelle1!$AL15-Tabelle1!$AV$7)/ABS(Tabelle1!$AL15-Tabelle1!$AV$7)+4,(Tabelle1!$AL15-Tabelle1!$AV$7)/Tabelle1!$AV$8+4))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IF(Tabelle1!$AL16="",NA(),IF(ABS((Tabelle1!$AL16-Tabelle1!$AV$7)/Tabelle1!$AV$8)&gt;3.5,3.5*(Tabelle1!$AL16-Tabelle1!$AV$7)/ABS(Tabelle1!$AL16-Tabelle1!$AV$7)+4,(Tabelle1!$AL16-Tabelle1!$AV$7)/Tabelle1!$AV$8+4))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IF(Tabelle1!$AL17="",NA(),IF(ABS((Tabelle1!$AL17-Tabelle1!$AV$7)/Tabelle1!$AV$8)&gt;3.5,3.5*(Tabelle1!$AL17-Tabelle1!$AV$7)/ABS(Tabelle1!$AL17-Tabelle1!$AV$7)+4,(Tabelle1!$AL17-Tabelle1!$AV$7)/Tabelle1!$AV$8+4))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IF(Tabelle1!$AL18="",NA(),IF(ABS((Tabelle1!$AL18-Tabelle1!$AV$7)/Tabelle1!$AV$8)&gt;3.5,3.5*(Tabelle1!$AL18-Tabelle1!$AV$7)/ABS(Tabelle1!$AL18-Tabelle1!$AV$7)+4,(Tabelle1!$AL18-Tabelle1!$AV$7)/Tabelle1!$AV$8+4))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IF(Tabelle1!$AL19="",NA(),IF(ABS((Tabelle1!$AL19-Tabelle1!$AV$7)/Tabelle1!$AV$8)&gt;3.5,3.5*(Tabelle1!$AL19-Tabelle1!$AV$7)/ABS(Tabelle1!$AL19-Tabelle1!$AV$7)+4,(Tabelle1!$AL19-Tabelle1!$AV$7)/Tabelle1!$AV$8+4))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IF(Tabelle1!$AL20="",NA(),IF(ABS((Tabelle1!$AL20-Tabelle1!$AV$7)/Tabelle1!$AV$8)&gt;3.5,3.5*(Tabelle1!$AL20-Tabelle1!$AV$7)/ABS(Tabelle1!$AL20-Tabelle1!$AV$7)+4,(Tabelle1!$AL20-Tabelle1!$AV$7)/Tabelle1!$AV$8+4))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IF(Tabelle1!$AL21="",NA(),IF(ABS((Tabelle1!$AL21-Tabelle1!$AV$7)/Tabelle1!$AV$8)&gt;3.5,3.5*(Tabelle1!$AL21-Tabelle1!$AV$7)/ABS(Tabelle1!$AL21-Tabelle1!$AV$7)+4,(Tabelle1!$AL21-Tabelle1!$AV$7)/Tabelle1!$AV$8+4))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IF(Tabelle1!$AL22="",NA(),IF(ABS((Tabelle1!$AL22-Tabelle1!$AV$7)/Tabelle1!$AV$8)&gt;3.5,3.5*(Tabelle1!$AL22-Tabelle1!$AV$7)/ABS(Tabelle1!$AL22-Tabelle1!$AV$7)+4,(Tabelle1!$AL22-Tabelle1!$AV$7)/Tabelle1!$AV$8+4))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IF(Tabelle1!$AL23="",NA(),IF(ABS((Tabelle1!$AL23-Tabelle1!$AV$7)/Tabelle1!$AV$8)&gt;3.5,3.5*(Tabelle1!$AL23-Tabelle1!$AV$7)/ABS(Tabelle1!$AL23-Tabelle1!$AV$7)+4,(Tabelle1!$AL23-Tabelle1!$AV$7)/Tabelle1!$AV$8+4))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27</v>
      </c>
    </row>
    <row r="74" spans="4:14" x14ac:dyDescent="0.15">
      <c r="D74" s="8">
        <v>12</v>
      </c>
      <c r="E74" s="8" t="e">
        <f>IF(Tabelle1!$AL24="",NA(),IF(ABS((Tabelle1!$AL24-Tabelle1!$AV$7)/Tabelle1!$AV$8)&gt;3.5,3.5*(Tabelle1!$AL24-Tabelle1!$AV$7)/ABS(Tabelle1!$AL24-Tabelle1!$AV$7)+4,(Tabelle1!$AL24-Tabelle1!$AV$7)/Tabelle1!$AV$8+4))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IF(Tabelle1!$AL25="",NA(),IF(ABS((Tabelle1!$AL25-Tabelle1!$AV$7)/Tabelle1!$AV$8)&gt;3.5,3.5*(Tabelle1!$AL25-Tabelle1!$AV$7)/ABS(Tabelle1!$AL25-Tabelle1!$AV$7)+4,(Tabelle1!$AL25-Tabelle1!$AV$7)/Tabelle1!$AV$8+4))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IF(Tabelle1!$AL26="",NA(),IF(ABS((Tabelle1!$AL26-Tabelle1!$AV$7)/Tabelle1!$AV$8)&gt;3.5,3.5*(Tabelle1!$AL26-Tabelle1!$AV$7)/ABS(Tabelle1!$AL26-Tabelle1!$AV$7)+4,(Tabelle1!$AL26-Tabelle1!$AV$7)/Tabelle1!$AV$8+4))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IF(Tabelle1!$AL27="",NA(),IF(ABS((Tabelle1!$AL27-Tabelle1!$AV$7)/Tabelle1!$AV$8)&gt;3.5,3.5*(Tabelle1!$AL27-Tabelle1!$AV$7)/ABS(Tabelle1!$AL27-Tabelle1!$AV$7)+4,(Tabelle1!$AL27-Tabelle1!$AV$7)/Tabelle1!$AV$8+4))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IF(Tabelle1!$AL28="",NA(),IF(ABS((Tabelle1!$AL28-Tabelle1!$AV$7)/Tabelle1!$AV$8)&gt;3.5,3.5*(Tabelle1!$AL28-Tabelle1!$AV$7)/ABS(Tabelle1!$AL28-Tabelle1!$AV$7)+4,(Tabelle1!$AL28-Tabelle1!$AV$7)/Tabelle1!$AV$8+4))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IF(Tabelle1!$AL29="",NA(),IF(ABS((Tabelle1!$AL29-Tabelle1!$AV$7)/Tabelle1!$AV$8)&gt;3.5,3.5*(Tabelle1!$AL29-Tabelle1!$AV$7)/ABS(Tabelle1!$AL29-Tabelle1!$AV$7)+4,(Tabelle1!$AL29-Tabelle1!$AV$7)/Tabelle1!$AV$8+4))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IF(Tabelle1!$AL30="",NA(),IF(ABS((Tabelle1!$AL30-Tabelle1!$AV$7)/Tabelle1!$AV$8)&gt;3.5,3.5*(Tabelle1!$AL30-Tabelle1!$AV$7)/ABS(Tabelle1!$AL30-Tabelle1!$AV$7)+4,(Tabelle1!$AL30-Tabelle1!$AV$7)/Tabelle1!$AV$8+4))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IF(Tabelle1!$AL31="",NA(),IF(ABS((Tabelle1!$AL31-Tabelle1!$AV$7)/Tabelle1!$AV$8)&gt;3.5,3.5*(Tabelle1!$AL31-Tabelle1!$AV$7)/ABS(Tabelle1!$AL31-Tabelle1!$AV$7)+4,(Tabelle1!$AL31-Tabelle1!$AV$7)/Tabelle1!$AV$8+4))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IF(Tabelle1!$AL32="",NA(),IF(ABS((Tabelle1!$AL32-Tabelle1!$AV$7)/Tabelle1!$AV$8)&gt;3.5,3.5*(Tabelle1!$AL32-Tabelle1!$AV$7)/ABS(Tabelle1!$AL32-Tabelle1!$AV$7)+4,(Tabelle1!$AL32-Tabelle1!$AV$7)/Tabelle1!$AV$8+4))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IF(Tabelle1!$AL33="",NA(),IF(ABS((Tabelle1!$AL33-Tabelle1!$AV$7)/Tabelle1!$AV$8)&gt;3.5,3.5*(Tabelle1!$AL33-Tabelle1!$AV$7)/ABS(Tabelle1!$AL33-Tabelle1!$AV$7)+4,(Tabelle1!$AL33-Tabelle1!$AV$7)/Tabelle1!$AV$8+4))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IF(Tabelle1!$AL34="",NA(),IF(ABS((Tabelle1!$AL34-Tabelle1!$AV$7)/Tabelle1!$AV$8)&gt;3.5,3.5*(Tabelle1!$AL34-Tabelle1!$AV$7)/ABS(Tabelle1!$AL34-Tabelle1!$AV$7)+4,(Tabelle1!$AL34-Tabelle1!$AV$7)/Tabelle1!$AV$8+4))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IF(Tabelle1!$AL35="",NA(),IF(ABS((Tabelle1!$AL35-Tabelle1!$AV$7)/Tabelle1!$AV$8)&gt;3.5,3.5*(Tabelle1!$AL35-Tabelle1!$AV$7)/ABS(Tabelle1!$AL35-Tabelle1!$AV$7)+4,(Tabelle1!$AL35-Tabelle1!$AV$7)/Tabelle1!$AV$8+4))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IF(Tabelle1!$AL36="",NA(),IF(ABS((Tabelle1!$AL36-Tabelle1!$AV$7)/Tabelle1!$AV$8)&gt;3.5,3.5*(Tabelle1!$AL36-Tabelle1!$AV$7)/ABS(Tabelle1!$AL36-Tabelle1!$AV$7)+4,(Tabelle1!$AL36-Tabelle1!$AV$7)/Tabelle1!$AV$8+4))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IF(Tabelle1!$AL37="",NA(),IF(ABS((Tabelle1!$AL37-Tabelle1!$AV$7)/Tabelle1!$AV$8)&gt;3.5,3.5*(Tabelle1!$AL37-Tabelle1!$AV$7)/ABS(Tabelle1!$AL37-Tabelle1!$AV$7)+4,(Tabelle1!$AL37-Tabelle1!$AV$7)/Tabelle1!$AV$8+4))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13</v>
      </c>
      <c r="E89" t="s">
        <v>21</v>
      </c>
      <c r="F89" s="5" t="s">
        <v>14</v>
      </c>
      <c r="G89" s="5" t="s">
        <v>15</v>
      </c>
      <c r="H89" s="5" t="s">
        <v>16</v>
      </c>
      <c r="I89" s="5" t="s">
        <v>17</v>
      </c>
      <c r="J89" s="5" t="s">
        <v>18</v>
      </c>
      <c r="K89" s="5" t="s">
        <v>19</v>
      </c>
      <c r="L89" s="6" t="s">
        <v>20</v>
      </c>
    </row>
    <row r="90" spans="4:12" x14ac:dyDescent="0.15">
      <c r="L90" s="7"/>
    </row>
    <row r="91" spans="4:12" x14ac:dyDescent="0.15">
      <c r="D91" s="8">
        <v>1</v>
      </c>
      <c r="E91" s="8" t="e">
        <f>IF(Tabelle1!$B49="",NA(),IF(ABS((Tabelle1!$B49-Tabelle1!$L$43)/Tabelle1!$L$44)&gt;3.5,3.5*(Tabelle1!$B49-Tabelle1!$L$43)/ABS(Tabelle1!$B49-Tabelle1!$L$43)+4,(Tabelle1!$B49-Tabelle1!$L$43)/Tabelle1!$L$44+4))</f>
        <v>#N/A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IF(Tabelle1!$B50="",NA(),IF(ABS((Tabelle1!$B50-Tabelle1!$L$43)/Tabelle1!$L$44)&gt;3.5,3.5*(Tabelle1!$B50-Tabelle1!$L$43)/ABS(Tabelle1!$B50-Tabelle1!$L$43)+4,(Tabelle1!$B50-Tabelle1!$L$43)/Tabelle1!$L$44+4))</f>
        <v>#N/A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IF(Tabelle1!$B51="",NA(),IF(ABS((Tabelle1!$B51-Tabelle1!$L$43)/Tabelle1!$L$44)&gt;3.5,3.5*(Tabelle1!$B51-Tabelle1!$L$43)/ABS(Tabelle1!$B51-Tabelle1!$L$43)+4,(Tabelle1!$B51-Tabelle1!$L$43)/Tabelle1!$L$44+4))</f>
        <v>#N/A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IF(Tabelle1!$B52="",NA(),IF(ABS((Tabelle1!$B52-Tabelle1!$L$43)/Tabelle1!$L$44)&gt;3.5,3.5*(Tabelle1!$B52-Tabelle1!$L$43)/ABS(Tabelle1!$B52-Tabelle1!$L$43)+4,(Tabelle1!$B52-Tabelle1!$L$43)/Tabelle1!$L$44+4))</f>
        <v>#N/A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IF(Tabelle1!$B53="",NA(),IF(ABS((Tabelle1!$B53-Tabelle1!$L$43)/Tabelle1!$L$44)&gt;3.5,3.5*(Tabelle1!$B53-Tabelle1!$L$43)/ABS(Tabelle1!$B53-Tabelle1!$L$43)+4,(Tabelle1!$B53-Tabelle1!$L$43)/Tabelle1!$L$44+4))</f>
        <v>#N/A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IF(Tabelle1!$B54="",NA(),IF(ABS((Tabelle1!$B54-Tabelle1!$L$43)/Tabelle1!$L$44)&gt;3.5,3.5*(Tabelle1!$B54-Tabelle1!$L$43)/ABS(Tabelle1!$B54-Tabelle1!$L$43)+4,(Tabelle1!$B54-Tabelle1!$L$43)/Tabelle1!$L$44+4))</f>
        <v>#N/A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IF(Tabelle1!$B55="",NA(),IF(ABS((Tabelle1!$B55-Tabelle1!$L$43)/Tabelle1!$L$44)&gt;3.5,3.5*(Tabelle1!$B55-Tabelle1!$L$43)/ABS(Tabelle1!$B55-Tabelle1!$L$43)+4,(Tabelle1!$B55-Tabelle1!$L$43)/Tabelle1!$L$44+4))</f>
        <v>#N/A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IF(Tabelle1!$B56="",NA(),IF(ABS((Tabelle1!$B56-Tabelle1!$L$43)/Tabelle1!$L$44)&gt;3.5,3.5*(Tabelle1!$B56-Tabelle1!$L$43)/ABS(Tabelle1!$B56-Tabelle1!$L$43)+4,(Tabelle1!$B56-Tabelle1!$L$43)/Tabelle1!$L$44+4))</f>
        <v>#N/A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IF(Tabelle1!$B57="",NA(),IF(ABS((Tabelle1!$B57-Tabelle1!$L$43)/Tabelle1!$L$44)&gt;3.5,3.5*(Tabelle1!$B57-Tabelle1!$L$43)/ABS(Tabelle1!$B57-Tabelle1!$L$43)+4,(Tabelle1!$B57-Tabelle1!$L$43)/Tabelle1!$L$44+4))</f>
        <v>#N/A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IF(Tabelle1!$B58="",NA(),IF(ABS((Tabelle1!$B58-Tabelle1!$L$43)/Tabelle1!$L$44)&gt;3.5,3.5*(Tabelle1!$B58-Tabelle1!$L$43)/ABS(Tabelle1!$B58-Tabelle1!$L$43)+4,(Tabelle1!$B58-Tabelle1!$L$43)/Tabelle1!$L$44+4))</f>
        <v>#N/A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IF(Tabelle1!$B59="",NA(),IF(ABS((Tabelle1!$B59-Tabelle1!$L$43)/Tabelle1!$L$44)&gt;3.5,3.5*(Tabelle1!$B59-Tabelle1!$L$43)/ABS(Tabelle1!$B59-Tabelle1!$L$43)+4,(Tabelle1!$B59-Tabelle1!$L$43)/Tabelle1!$L$44+4))</f>
        <v>#N/A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28</v>
      </c>
    </row>
    <row r="102" spans="4:14" x14ac:dyDescent="0.15">
      <c r="D102" s="8">
        <v>12</v>
      </c>
      <c r="E102" s="8" t="e">
        <f>IF(Tabelle1!$B60="",NA(),IF(ABS((Tabelle1!$B60-Tabelle1!$L$43)/Tabelle1!$L$44)&gt;3.5,3.5*(Tabelle1!$B60-Tabelle1!$L$43)/ABS(Tabelle1!$B60-Tabelle1!$L$43)+4,(Tabelle1!$B60-Tabelle1!$L$43)/Tabelle1!$L$44+4))</f>
        <v>#N/A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IF(Tabelle1!$B61="",NA(),IF(ABS((Tabelle1!$B61-Tabelle1!$L$43)/Tabelle1!$L$44)&gt;3.5,3.5*(Tabelle1!$B61-Tabelle1!$L$43)/ABS(Tabelle1!$B61-Tabelle1!$L$43)+4,(Tabelle1!$B61-Tabelle1!$L$43)/Tabelle1!$L$44+4))</f>
        <v>#N/A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IF(Tabelle1!$B62="",NA(),IF(ABS((Tabelle1!$B62-Tabelle1!$L$43)/Tabelle1!$L$44)&gt;3.5,3.5*(Tabelle1!$B62-Tabelle1!$L$43)/ABS(Tabelle1!$B62-Tabelle1!$L$43)+4,(Tabelle1!$B62-Tabelle1!$L$43)/Tabelle1!$L$44+4))</f>
        <v>#N/A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IF(Tabelle1!$B63="",NA(),IF(ABS((Tabelle1!$B63-Tabelle1!$L$43)/Tabelle1!$L$44)&gt;3.5,3.5*(Tabelle1!$B63-Tabelle1!$L$43)/ABS(Tabelle1!$B63-Tabelle1!$L$43)+4,(Tabelle1!$B63-Tabelle1!$L$43)/Tabelle1!$L$44+4))</f>
        <v>#N/A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IF(Tabelle1!$B64="",NA(),IF(ABS((Tabelle1!$B64-Tabelle1!$L$43)/Tabelle1!$L$44)&gt;3.5,3.5*(Tabelle1!$B64-Tabelle1!$L$43)/ABS(Tabelle1!$B64-Tabelle1!$L$43)+4,(Tabelle1!$B64-Tabelle1!$L$43)/Tabelle1!$L$44+4))</f>
        <v>#N/A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IF(Tabelle1!$B65="",NA(),IF(ABS((Tabelle1!$B65-Tabelle1!$L$43)/Tabelle1!$L$44)&gt;3.5,3.5*(Tabelle1!$B65-Tabelle1!$L$43)/ABS(Tabelle1!$B65-Tabelle1!$L$43)+4,(Tabelle1!$B65-Tabelle1!$L$43)/Tabelle1!$L$44+4))</f>
        <v>#N/A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IF(Tabelle1!$B66="",NA(),IF(ABS((Tabelle1!$B66-Tabelle1!$L$43)/Tabelle1!$L$44)&gt;3.5,3.5*(Tabelle1!$B66-Tabelle1!$L$43)/ABS(Tabelle1!$B66-Tabelle1!$L$43)+4,(Tabelle1!$B66-Tabelle1!$L$43)/Tabelle1!$L$44+4))</f>
        <v>#N/A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IF(Tabelle1!$B67="",NA(),IF(ABS((Tabelle1!$B67-Tabelle1!$L$43)/Tabelle1!$L$44)&gt;3.5,3.5*(Tabelle1!$B67-Tabelle1!$L$43)/ABS(Tabelle1!$B67-Tabelle1!$L$43)+4,(Tabelle1!$B67-Tabelle1!$L$43)/Tabelle1!$L$44+4))</f>
        <v>#N/A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IF(Tabelle1!$B68="",NA(),IF(ABS((Tabelle1!$B68-Tabelle1!$L$43)/Tabelle1!$L$44)&gt;3.5,3.5*(Tabelle1!$B68-Tabelle1!$L$43)/ABS(Tabelle1!$B68-Tabelle1!$L$43)+4,(Tabelle1!$B68-Tabelle1!$L$43)/Tabelle1!$L$44+4))</f>
        <v>#N/A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IF(Tabelle1!$B69="",NA(),IF(ABS((Tabelle1!$B69-Tabelle1!$L$43)/Tabelle1!$L$44)&gt;3.5,3.5*(Tabelle1!$B69-Tabelle1!$L$43)/ABS(Tabelle1!$B69-Tabelle1!$L$43)+4,(Tabelle1!$B69-Tabelle1!$L$43)/Tabelle1!$L$44+4))</f>
        <v>#N/A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IF(Tabelle1!$B70="",NA(),IF(ABS((Tabelle1!$B70-Tabelle1!$L$43)/Tabelle1!$L$44)&gt;3.5,3.5*(Tabelle1!$B70-Tabelle1!$L$43)/ABS(Tabelle1!$B70-Tabelle1!$L$43)+4,(Tabelle1!$B70-Tabelle1!$L$43)/Tabelle1!$L$44+4))</f>
        <v>#N/A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IF(Tabelle1!$B71="",NA(),IF(ABS((Tabelle1!$B71-Tabelle1!$L$43)/Tabelle1!$L$44)&gt;3.5,3.5*(Tabelle1!$B71-Tabelle1!$L$43)/ABS(Tabelle1!$B71-Tabelle1!$L$43)+4,(Tabelle1!$B71-Tabelle1!$L$43)/Tabelle1!$L$44+4))</f>
        <v>#N/A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IF(Tabelle1!$B72="",NA(),IF(ABS((Tabelle1!$B72-Tabelle1!$L$43)/Tabelle1!$L$44)&gt;3.5,3.5*(Tabelle1!$B72-Tabelle1!$L$43)/ABS(Tabelle1!$B72-Tabelle1!$L$43)+4,(Tabelle1!$B72-Tabelle1!$L$43)/Tabelle1!$L$44+4))</f>
        <v>#N/A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IF(Tabelle1!$B73="",NA(),IF(ABS((Tabelle1!$B73-Tabelle1!$L$43)/Tabelle1!$L$44)&gt;3.5,3.5*(Tabelle1!$B73-Tabelle1!$L$43)/ABS(Tabelle1!$B73-Tabelle1!$L$43)+4,(Tabelle1!$B73-Tabelle1!$L$43)/Tabelle1!$L$44+4))</f>
        <v>#N/A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13</v>
      </c>
      <c r="E117" s="2" t="s">
        <v>24</v>
      </c>
      <c r="F117" s="13" t="s">
        <v>14</v>
      </c>
      <c r="G117" s="13" t="s">
        <v>15</v>
      </c>
      <c r="H117" s="13" t="s">
        <v>16</v>
      </c>
      <c r="I117" s="13" t="s">
        <v>17</v>
      </c>
      <c r="J117" s="13" t="s">
        <v>18</v>
      </c>
      <c r="K117" s="13" t="s">
        <v>19</v>
      </c>
      <c r="L117" s="14" t="s">
        <v>20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IF(Tabelle1!$T49="",NA(),IF(ABS((Tabelle1!$T49-Tabelle1!$AD$43)/Tabelle1!$AD$44)&gt;3.5,3.5*(Tabelle1!$T49-Tabelle1!$AD$43)/ABS(Tabelle1!$T49-Tabelle1!$AD$43)+4,(Tabelle1!$T49-Tabelle1!$AD$43)/Tabelle1!$AD$44+4))</f>
        <v>#N/A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IF(Tabelle1!$T50="",NA(),IF(ABS((Tabelle1!$T50-Tabelle1!$AD$43)/Tabelle1!$AD$44)&gt;3.5,3.5*(Tabelle1!$T50-Tabelle1!$AD$43)/ABS(Tabelle1!$T50-Tabelle1!$AD$43)+4,(Tabelle1!$T50-Tabelle1!$AD$43)/Tabelle1!$AD$44+4))</f>
        <v>#N/A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IF(Tabelle1!$T51="",NA(),IF(ABS((Tabelle1!$T51-Tabelle1!$AD$43)/Tabelle1!$AD$44)&gt;3.5,3.5*(Tabelle1!$T51-Tabelle1!$AD$43)/ABS(Tabelle1!$T51-Tabelle1!$AD$43)+4,(Tabelle1!$T51-Tabelle1!$AD$43)/Tabelle1!$AD$44+4))</f>
        <v>#N/A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IF(Tabelle1!$T52="",NA(),IF(ABS((Tabelle1!$T52-Tabelle1!$AD$43)/Tabelle1!$AD$44)&gt;3.5,3.5*(Tabelle1!$T52-Tabelle1!$AD$43)/ABS(Tabelle1!$T52-Tabelle1!$AD$43)+4,(Tabelle1!$T52-Tabelle1!$AD$43)/Tabelle1!$AD$44+4))</f>
        <v>#N/A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IF(Tabelle1!$T53="",NA(),IF(ABS((Tabelle1!$T53-Tabelle1!$AD$43)/Tabelle1!$AD$44)&gt;3.5,3.5*(Tabelle1!$T53-Tabelle1!$AD$43)/ABS(Tabelle1!$T53-Tabelle1!$AD$43)+4,(Tabelle1!$T53-Tabelle1!$AD$43)/Tabelle1!$AD$44+4))</f>
        <v>#N/A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IF(Tabelle1!$T54="",NA(),IF(ABS((Tabelle1!$T54-Tabelle1!$AD$43)/Tabelle1!$AD$44)&gt;3.5,3.5*(Tabelle1!$T54-Tabelle1!$AD$43)/ABS(Tabelle1!$T54-Tabelle1!$AD$43)+4,(Tabelle1!$T54-Tabelle1!$AD$43)/Tabelle1!$AD$44+4))</f>
        <v>#N/A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IF(Tabelle1!$T55="",NA(),IF(ABS((Tabelle1!$T55-Tabelle1!$AD$43)/Tabelle1!$AD$44)&gt;3.5,3.5*(Tabelle1!$T55-Tabelle1!$AD$43)/ABS(Tabelle1!$T55-Tabelle1!$AD$43)+4,(Tabelle1!$T55-Tabelle1!$AD$43)/Tabelle1!$AD$44+4))</f>
        <v>#N/A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IF(Tabelle1!$T56="",NA(),IF(ABS((Tabelle1!$T56-Tabelle1!$AD$43)/Tabelle1!$AD$44)&gt;3.5,3.5*(Tabelle1!$T56-Tabelle1!$AD$43)/ABS(Tabelle1!$T56-Tabelle1!$AD$43)+4,(Tabelle1!$T56-Tabelle1!$AD$43)/Tabelle1!$AD$44+4))</f>
        <v>#N/A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IF(Tabelle1!$T57="",NA(),IF(ABS((Tabelle1!$T57-Tabelle1!$AD$43)/Tabelle1!$AD$44)&gt;3.5,3.5*(Tabelle1!$T57-Tabelle1!$AD$43)/ABS(Tabelle1!$T57-Tabelle1!$AD$43)+4,(Tabelle1!$T57-Tabelle1!$AD$43)/Tabelle1!$AD$44+4))</f>
        <v>#N/A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IF(Tabelle1!$T58="",NA(),IF(ABS((Tabelle1!$T58-Tabelle1!$AD$43)/Tabelle1!$AD$44)&gt;3.5,3.5*(Tabelle1!$T58-Tabelle1!$AD$43)/ABS(Tabelle1!$T58-Tabelle1!$AD$43)+4,(Tabelle1!$T58-Tabelle1!$AD$43)/Tabelle1!$AD$44+4))</f>
        <v>#N/A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IF(Tabelle1!$T59="",NA(),IF(ABS((Tabelle1!$T59-Tabelle1!$AD$43)/Tabelle1!$AD$44)&gt;3.5,3.5*(Tabelle1!$T59-Tabelle1!$AD$43)/ABS(Tabelle1!$T59-Tabelle1!$AD$43)+4,(Tabelle1!$T59-Tabelle1!$AD$43)/Tabelle1!$AD$44+4))</f>
        <v>#N/A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IF(Tabelle1!$T60="",NA(),IF(ABS((Tabelle1!$T60-Tabelle1!$AD$43)/Tabelle1!$AD$44)&gt;3.5,3.5*(Tabelle1!$T60-Tabelle1!$AD$43)/ABS(Tabelle1!$T60-Tabelle1!$AD$43)+4,(Tabelle1!$T60-Tabelle1!$AD$43)/Tabelle1!$AD$44+4))</f>
        <v>#N/A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IF(Tabelle1!$T61="",NA(),IF(ABS((Tabelle1!$T61-Tabelle1!$AD$43)/Tabelle1!$AD$44)&gt;3.5,3.5*(Tabelle1!$T61-Tabelle1!$AD$43)/ABS(Tabelle1!$T61-Tabelle1!$AD$43)+4,(Tabelle1!$T61-Tabelle1!$AD$43)/Tabelle1!$AD$44+4))</f>
        <v>#N/A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IF(Tabelle1!$T62="",NA(),IF(ABS((Tabelle1!$T62-Tabelle1!$AD$43)/Tabelle1!$AD$44)&gt;3.5,3.5*(Tabelle1!$T62-Tabelle1!$AD$43)/ABS(Tabelle1!$T62-Tabelle1!$AD$43)+4,(Tabelle1!$T62-Tabelle1!$AD$43)/Tabelle1!$AD$44+4))</f>
        <v>#N/A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IF(Tabelle1!$T63="",NA(),IF(ABS((Tabelle1!$T63-Tabelle1!$AD$43)/Tabelle1!$AD$44)&gt;3.5,3.5*(Tabelle1!$T63-Tabelle1!$AD$43)/ABS(Tabelle1!$T63-Tabelle1!$AD$43)+4,(Tabelle1!$T63-Tabelle1!$AD$43)/Tabelle1!$AD$44+4))</f>
        <v>#N/A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IF(Tabelle1!$T64="",NA(),IF(ABS((Tabelle1!$T64-Tabelle1!$AD$43)/Tabelle1!$AD$44)&gt;3.5,3.5*(Tabelle1!$T64-Tabelle1!$AD$43)/ABS(Tabelle1!$T64-Tabelle1!$AD$43)+4,(Tabelle1!$T64-Tabelle1!$AD$43)/Tabelle1!$AD$44+4))</f>
        <v>#N/A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IF(Tabelle1!$T65="",NA(),IF(ABS((Tabelle1!$T65-Tabelle1!$AD$43)/Tabelle1!$AD$44)&gt;3.5,3.5*(Tabelle1!$T65-Tabelle1!$AD$43)/ABS(Tabelle1!$T65-Tabelle1!$AD$43)+4,(Tabelle1!$T65-Tabelle1!$AD$43)/Tabelle1!$AD$44+4))</f>
        <v>#N/A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IF(Tabelle1!$T66="",NA(),IF(ABS((Tabelle1!$T66-Tabelle1!$AD$43)/Tabelle1!$AD$44)&gt;3.5,3.5*(Tabelle1!$T66-Tabelle1!$AD$43)/ABS(Tabelle1!$T66-Tabelle1!$AD$43)+4,(Tabelle1!$T66-Tabelle1!$AD$43)/Tabelle1!$AD$44+4))</f>
        <v>#N/A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IF(Tabelle1!$T67="",NA(),IF(ABS((Tabelle1!$T67-Tabelle1!$AD$43)/Tabelle1!$AD$44)&gt;3.5,3.5*(Tabelle1!$T67-Tabelle1!$AD$43)/ABS(Tabelle1!$T67-Tabelle1!$AD$43)+4,(Tabelle1!$T67-Tabelle1!$AD$43)/Tabelle1!$AD$44+4))</f>
        <v>#N/A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IF(Tabelle1!$T68="",NA(),IF(ABS((Tabelle1!$T68-Tabelle1!$AD$43)/Tabelle1!$AD$44)&gt;3.5,3.5*(Tabelle1!$T68-Tabelle1!$AD$43)/ABS(Tabelle1!$T68-Tabelle1!$AD$43)+4,(Tabelle1!$T68-Tabelle1!$AD$43)/Tabelle1!$AD$44+4))</f>
        <v>#N/A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IF(Tabelle1!$T69="",NA(),IF(ABS((Tabelle1!$T69-Tabelle1!$AD$43)/Tabelle1!$AD$44)&gt;3.5,3.5*(Tabelle1!$T69-Tabelle1!$AD$43)/ABS(Tabelle1!$T69-Tabelle1!$AD$43)+4,(Tabelle1!$T69-Tabelle1!$AD$43)/Tabelle1!$AD$44+4))</f>
        <v>#N/A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IF(Tabelle1!$T70="",NA(),IF(ABS((Tabelle1!$T70-Tabelle1!$AD$43)/Tabelle1!$AD$44)&gt;3.5,3.5*(Tabelle1!$T70-Tabelle1!$AD$43)/ABS(Tabelle1!$T70-Tabelle1!$AD$43)+4,(Tabelle1!$T70-Tabelle1!$AD$43)/Tabelle1!$AD$44+4))</f>
        <v>#N/A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IF(Tabelle1!$T71="",NA(),IF(ABS((Tabelle1!$T71-Tabelle1!$AD$43)/Tabelle1!$AD$44)&gt;3.5,3.5*(Tabelle1!$T71-Tabelle1!$AD$43)/ABS(Tabelle1!$T71-Tabelle1!$AD$43)+4,(Tabelle1!$T71-Tabelle1!$AD$43)/Tabelle1!$AD$44+4))</f>
        <v>#N/A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IF(Tabelle1!$T72="",NA(),IF(ABS((Tabelle1!$T72-Tabelle1!$AD$43)/Tabelle1!$AD$44)&gt;3.5,3.5*(Tabelle1!$T72-Tabelle1!$AD$43)/ABS(Tabelle1!$T72-Tabelle1!$AD$43)+4,(Tabelle1!$T72-Tabelle1!$AD$43)/Tabelle1!$AD$44+4))</f>
        <v>#N/A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IF(Tabelle1!$T73="",NA(),IF(ABS((Tabelle1!$T73-Tabelle1!$AD$43)/Tabelle1!$AD$44)&gt;3.5,3.5*(Tabelle1!$T73-Tabelle1!$AD$43)/ABS(Tabelle1!$T73-Tabelle1!$AD$43)+4,(Tabelle1!$T73-Tabelle1!$AD$43)/Tabelle1!$AD$44+4))</f>
        <v>#N/A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13</v>
      </c>
      <c r="E145" s="2" t="s">
        <v>24</v>
      </c>
      <c r="F145" s="13" t="s">
        <v>14</v>
      </c>
      <c r="G145" s="13" t="s">
        <v>15</v>
      </c>
      <c r="H145" s="13" t="s">
        <v>16</v>
      </c>
      <c r="I145" s="13" t="s">
        <v>17</v>
      </c>
      <c r="J145" s="13" t="s">
        <v>18</v>
      </c>
      <c r="K145" s="13" t="s">
        <v>19</v>
      </c>
      <c r="L145" s="14" t="s">
        <v>20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IF(Tabelle1!$AL49="",NA(),IF(ABS((Tabelle1!$AL49-Tabelle1!$AV$43)/Tabelle1!$AV$44)&gt;3.5,3.5*(Tabelle1!$AL49-Tabelle1!$AV$43)/ABS(Tabelle1!$AL49-Tabelle1!$AV$43)+4,(Tabelle1!$AL49-Tabelle1!$AV$43)/Tabelle1!$AV$44+4))</f>
        <v>#N/A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IF(Tabelle1!$AL50="",NA(),IF(ABS((Tabelle1!$AL50-Tabelle1!$AV$43)/Tabelle1!$AV$44)&gt;3.5,3.5*(Tabelle1!$AL50-Tabelle1!$AV$43)/ABS(Tabelle1!$AL50-Tabelle1!$AV$43)+4,(Tabelle1!$AL50-Tabelle1!$AV$43)/Tabelle1!$AV$44+4))</f>
        <v>#N/A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IF(Tabelle1!$AL51="",NA(),IF(ABS((Tabelle1!$AL51-Tabelle1!$AV$43)/Tabelle1!$AV$44)&gt;3.5,3.5*(Tabelle1!$AL51-Tabelle1!$AV$43)/ABS(Tabelle1!$AL51-Tabelle1!$AV$43)+4,(Tabelle1!$AL51-Tabelle1!$AV$43)/Tabelle1!$AV$44+4))</f>
        <v>#N/A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IF(Tabelle1!$AL52="",NA(),IF(ABS((Tabelle1!$AL52-Tabelle1!$AV$43)/Tabelle1!$AV$44)&gt;3.5,3.5*(Tabelle1!$AL52-Tabelle1!$AV$43)/ABS(Tabelle1!$AL52-Tabelle1!$AV$43)+4,(Tabelle1!$AL52-Tabelle1!$AV$43)/Tabelle1!$AV$44+4))</f>
        <v>#N/A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IF(Tabelle1!$AL53="",NA(),IF(ABS((Tabelle1!$AL53-Tabelle1!$AV$43)/Tabelle1!$AV$44)&gt;3.5,3.5*(Tabelle1!$AL53-Tabelle1!$AV$43)/ABS(Tabelle1!$AL53-Tabelle1!$AV$43)+4,(Tabelle1!$AL53-Tabelle1!$AV$43)/Tabelle1!$AV$44+4))</f>
        <v>#N/A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IF(Tabelle1!$AL54="",NA(),IF(ABS((Tabelle1!$AL54-Tabelle1!$AV$43)/Tabelle1!$AV$44)&gt;3.5,3.5*(Tabelle1!$AL54-Tabelle1!$AV$43)/ABS(Tabelle1!$AL54-Tabelle1!$AV$43)+4,(Tabelle1!$AL54-Tabelle1!$AV$43)/Tabelle1!$AV$44+4))</f>
        <v>#N/A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IF(Tabelle1!$AL55="",NA(),IF(ABS((Tabelle1!$AL55-Tabelle1!$AV$43)/Tabelle1!$AV$44)&gt;3.5,3.5*(Tabelle1!$AL55-Tabelle1!$AV$43)/ABS(Tabelle1!$AL55-Tabelle1!$AV$43)+4,(Tabelle1!$AL55-Tabelle1!$AV$43)/Tabelle1!$AV$44+4))</f>
        <v>#N/A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IF(Tabelle1!$AL56="",NA(),IF(ABS((Tabelle1!$AL56-Tabelle1!$AV$43)/Tabelle1!$AV$44)&gt;3.5,3.5*(Tabelle1!$AL56-Tabelle1!$AV$43)/ABS(Tabelle1!$AL56-Tabelle1!$AV$43)+4,(Tabelle1!$AL56-Tabelle1!$AV$43)/Tabelle1!$AV$44+4))</f>
        <v>#N/A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IF(Tabelle1!$AL57="",NA(),IF(ABS((Tabelle1!$AL57-Tabelle1!$AV$43)/Tabelle1!$AV$44)&gt;3.5,3.5*(Tabelle1!$AL57-Tabelle1!$AV$43)/ABS(Tabelle1!$AL57-Tabelle1!$AV$43)+4,(Tabelle1!$AL57-Tabelle1!$AV$43)/Tabelle1!$AV$44+4))</f>
        <v>#N/A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IF(Tabelle1!$AL58="",NA(),IF(ABS((Tabelle1!$AL58-Tabelle1!$AV$43)/Tabelle1!$AV$44)&gt;3.5,3.5*(Tabelle1!$AL58-Tabelle1!$AV$43)/ABS(Tabelle1!$AL58-Tabelle1!$AV$43)+4,(Tabelle1!$AL58-Tabelle1!$AV$43)/Tabelle1!$AV$44+4))</f>
        <v>#N/A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IF(Tabelle1!$AL59="",NA(),IF(ABS((Tabelle1!$AL59-Tabelle1!$AV$43)/Tabelle1!$AV$44)&gt;3.5,3.5*(Tabelle1!$AL59-Tabelle1!$AV$43)/ABS(Tabelle1!$AL59-Tabelle1!$AV$43)+4,(Tabelle1!$AL59-Tabelle1!$AV$43)/Tabelle1!$AV$44+4))</f>
        <v>#N/A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IF(Tabelle1!$AL60="",NA(),IF(ABS((Tabelle1!$AL60-Tabelle1!$AV$43)/Tabelle1!$AV$44)&gt;3.5,3.5*(Tabelle1!$AL60-Tabelle1!$AV$43)/ABS(Tabelle1!$AL60-Tabelle1!$AV$43)+4,(Tabelle1!$AL60-Tabelle1!$AV$43)/Tabelle1!$AV$44+4))</f>
        <v>#N/A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IF(Tabelle1!$AL61="",NA(),IF(ABS((Tabelle1!$AL61-Tabelle1!$AV$43)/Tabelle1!$AV$44)&gt;3.5,3.5*(Tabelle1!$AL61-Tabelle1!$AV$43)/ABS(Tabelle1!$AL61-Tabelle1!$AV$43)+4,(Tabelle1!$AL61-Tabelle1!$AV$43)/Tabelle1!$AV$44+4))</f>
        <v>#N/A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IF(Tabelle1!$AL62="",NA(),IF(ABS((Tabelle1!$AL62-Tabelle1!$AV$43)/Tabelle1!$AV$44)&gt;3.5,3.5*(Tabelle1!$AL62-Tabelle1!$AV$43)/ABS(Tabelle1!$AL62-Tabelle1!$AV$43)+4,(Tabelle1!$AL62-Tabelle1!$AV$43)/Tabelle1!$AV$44+4))</f>
        <v>#N/A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IF(Tabelle1!$AL63="",NA(),IF(ABS((Tabelle1!$AL63-Tabelle1!$AV$43)/Tabelle1!$AV$44)&gt;3.5,3.5*(Tabelle1!$AL63-Tabelle1!$AV$43)/ABS(Tabelle1!$AL63-Tabelle1!$AV$43)+4,(Tabelle1!$AL63-Tabelle1!$AV$43)/Tabelle1!$AV$44+4))</f>
        <v>#N/A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IF(Tabelle1!$AL64="",NA(),IF(ABS((Tabelle1!$AL64-Tabelle1!$AV$43)/Tabelle1!$AV$44)&gt;3.5,3.5*(Tabelle1!$AL64-Tabelle1!$AV$43)/ABS(Tabelle1!$AL64-Tabelle1!$AV$43)+4,(Tabelle1!$AL64-Tabelle1!$AV$43)/Tabelle1!$AV$44+4))</f>
        <v>#N/A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IF(Tabelle1!$AL65="",NA(),IF(ABS((Tabelle1!$AL65-Tabelle1!$AV$43)/Tabelle1!$AV$44)&gt;3.5,3.5*(Tabelle1!$AL65-Tabelle1!$AV$43)/ABS(Tabelle1!$AL65-Tabelle1!$AV$43)+4,(Tabelle1!$AL65-Tabelle1!$AV$43)/Tabelle1!$AV$44+4))</f>
        <v>#N/A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IF(Tabelle1!$AL66="",NA(),IF(ABS((Tabelle1!$AL66-Tabelle1!$AV$43)/Tabelle1!$AV$44)&gt;3.5,3.5*(Tabelle1!$AL66-Tabelle1!$AV$43)/ABS(Tabelle1!$AL66-Tabelle1!$AV$43)+4,(Tabelle1!$AL66-Tabelle1!$AV$43)/Tabelle1!$AV$44+4))</f>
        <v>#N/A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IF(Tabelle1!$AL67="",NA(),IF(ABS((Tabelle1!$AL67-Tabelle1!$AV$43)/Tabelle1!$AV$44)&gt;3.5,3.5*(Tabelle1!$AL67-Tabelle1!$AV$43)/ABS(Tabelle1!$AL67-Tabelle1!$AV$43)+4,(Tabelle1!$AL67-Tabelle1!$AV$43)/Tabelle1!$AV$44+4))</f>
        <v>#N/A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IF(Tabelle1!$AL68="",NA(),IF(ABS((Tabelle1!$AL68-Tabelle1!$AV$43)/Tabelle1!$AV$44)&gt;3.5,3.5*(Tabelle1!$AL68-Tabelle1!$AV$43)/ABS(Tabelle1!$AL68-Tabelle1!$AV$43)+4,(Tabelle1!$AL68-Tabelle1!$AV$43)/Tabelle1!$AV$44+4))</f>
        <v>#N/A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IF(Tabelle1!$AL69="",NA(),IF(ABS((Tabelle1!$AL69-Tabelle1!$AV$43)/Tabelle1!$AV$44)&gt;3.5,3.5*(Tabelle1!$AL69-Tabelle1!$AV$43)/ABS(Tabelle1!$AL69-Tabelle1!$AV$43)+4,(Tabelle1!$AL69-Tabelle1!$AV$43)/Tabelle1!$AV$44+4))</f>
        <v>#N/A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IF(Tabelle1!$AL70="",NA(),IF(ABS((Tabelle1!$AL70-Tabelle1!$AV$43)/Tabelle1!$AV$44)&gt;3.5,3.5*(Tabelle1!$AL70-Tabelle1!$AV$43)/ABS(Tabelle1!$AL70-Tabelle1!$AV$43)+4,(Tabelle1!$AL70-Tabelle1!$AV$43)/Tabelle1!$AV$44+4))</f>
        <v>#N/A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IF(Tabelle1!$AL71="",NA(),IF(ABS((Tabelle1!$AL71-Tabelle1!$AV$43)/Tabelle1!$AV$44)&gt;3.5,3.5*(Tabelle1!$AL71-Tabelle1!$AV$43)/ABS(Tabelle1!$AL71-Tabelle1!$AV$43)+4,(Tabelle1!$AL71-Tabelle1!$AV$43)/Tabelle1!$AV$44+4))</f>
        <v>#N/A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IF(Tabelle1!$AL72="",NA(),IF(ABS((Tabelle1!$AL72-Tabelle1!$AV$43)/Tabelle1!$AV$44)&gt;3.5,3.5*(Tabelle1!$AL72-Tabelle1!$AV$43)/ABS(Tabelle1!$AL72-Tabelle1!$AV$43)+4,(Tabelle1!$AL72-Tabelle1!$AV$43)/Tabelle1!$AV$44+4))</f>
        <v>#N/A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IF(Tabelle1!$AL73="",NA(),IF(ABS((Tabelle1!$AL73-Tabelle1!$AV$43)/Tabelle1!$AV$44)&gt;3.5,3.5*(Tabelle1!$AL73-Tabelle1!$AV$43)/ABS(Tabelle1!$AL73-Tabelle1!$AV$43)+4,(Tabelle1!$AL73-Tabelle1!$AV$43)/Tabelle1!$AV$44+4))</f>
        <v>#N/A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13</v>
      </c>
      <c r="E173" t="s">
        <v>21</v>
      </c>
      <c r="F173" s="5" t="s">
        <v>14</v>
      </c>
      <c r="G173" s="5" t="s">
        <v>15</v>
      </c>
      <c r="H173" s="5" t="s">
        <v>16</v>
      </c>
      <c r="I173" s="5" t="s">
        <v>17</v>
      </c>
      <c r="J173" s="5" t="s">
        <v>18</v>
      </c>
      <c r="K173" s="5" t="s">
        <v>19</v>
      </c>
      <c r="L173" s="6" t="s">
        <v>20</v>
      </c>
    </row>
    <row r="174" spans="4:14" x14ac:dyDescent="0.15">
      <c r="L174" s="7"/>
    </row>
    <row r="175" spans="4:14" x14ac:dyDescent="0.15">
      <c r="D175" s="8">
        <v>1</v>
      </c>
      <c r="E175" s="8" t="e">
        <f>IF(Tabelle1!$B85="",NA(),IF(ABS((Tabelle1!$B85-Tabelle1!$L$79)/Tabelle1!$L$80)&gt;3.5,3.5*(Tabelle1!$B85-Tabelle1!$L$79)/ABS(Tabelle1!$B85-Tabelle1!$L$79)+4,(Tabelle1!$B85-Tabelle1!$L$79)/Tabelle1!$L$80+4))</f>
        <v>#N/A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IF(Tabelle1!$B86="",NA(),IF(ABS((Tabelle1!$B86-Tabelle1!$L$79)/Tabelle1!$L$80)&gt;3.5,3.5*(Tabelle1!$B86-Tabelle1!$L$79)/ABS(Tabelle1!$B86-Tabelle1!$L$79)+4,(Tabelle1!$B86-Tabelle1!$L$79)/Tabelle1!$L$80+4))</f>
        <v>#N/A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IF(Tabelle1!$B87="",NA(),IF(ABS((Tabelle1!$B87-Tabelle1!$L$79)/Tabelle1!$L$80)&gt;3.5,3.5*(Tabelle1!$B87-Tabelle1!$L$79)/ABS(Tabelle1!$B87-Tabelle1!$L$79)+4,(Tabelle1!$B87-Tabelle1!$L$79)/Tabelle1!$L$80+4))</f>
        <v>#N/A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IF(Tabelle1!$B88="",NA(),IF(ABS((Tabelle1!$B88-Tabelle1!$L$79)/Tabelle1!$L$80)&gt;3.5,3.5*(Tabelle1!$B88-Tabelle1!$L$79)/ABS(Tabelle1!$B88-Tabelle1!$L$79)+4,(Tabelle1!$B88-Tabelle1!$L$79)/Tabelle1!$L$80+4))</f>
        <v>#N/A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IF(Tabelle1!$B89="",NA(),IF(ABS((Tabelle1!$B89-Tabelle1!$L$79)/Tabelle1!$L$80)&gt;3.5,3.5*(Tabelle1!$B89-Tabelle1!$L$79)/ABS(Tabelle1!$B89-Tabelle1!$L$79)+4,(Tabelle1!$B89-Tabelle1!$L$79)/Tabelle1!$L$80+4))</f>
        <v>#N/A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IF(Tabelle1!$B90="",NA(),IF(ABS((Tabelle1!$B90-Tabelle1!$L$79)/Tabelle1!$L$80)&gt;3.5,3.5*(Tabelle1!$B90-Tabelle1!$L$79)/ABS(Tabelle1!$B90-Tabelle1!$L$79)+4,(Tabelle1!$B90-Tabelle1!$L$79)/Tabelle1!$L$80+4))</f>
        <v>#N/A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IF(Tabelle1!$B91="",NA(),IF(ABS((Tabelle1!$B91-Tabelle1!$L$79)/Tabelle1!$L$80)&gt;3.5,3.5*(Tabelle1!$B91-Tabelle1!$L$79)/ABS(Tabelle1!$B91-Tabelle1!$L$79)+4,(Tabelle1!$B91-Tabelle1!$L$79)/Tabelle1!$L$80+4))</f>
        <v>#N/A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IF(Tabelle1!$B92="",NA(),IF(ABS((Tabelle1!$B92-Tabelle1!$L$79)/Tabelle1!$L$80)&gt;3.5,3.5*(Tabelle1!$B92-Tabelle1!$L$79)/ABS(Tabelle1!$B92-Tabelle1!$L$79)+4,(Tabelle1!$B92-Tabelle1!$L$79)/Tabelle1!$L$80+4))</f>
        <v>#N/A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IF(Tabelle1!$B93="",NA(),IF(ABS((Tabelle1!$B93-Tabelle1!$L$79)/Tabelle1!$L$80)&gt;3.5,3.5*(Tabelle1!$B93-Tabelle1!$L$79)/ABS(Tabelle1!$B93-Tabelle1!$L$79)+4,(Tabelle1!$B93-Tabelle1!$L$79)/Tabelle1!$L$80+4))</f>
        <v>#N/A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IF(Tabelle1!$B94="",NA(),IF(ABS((Tabelle1!$B94-Tabelle1!$L$79)/Tabelle1!$L$80)&gt;3.5,3.5*(Tabelle1!$B94-Tabelle1!$L$79)/ABS(Tabelle1!$B94-Tabelle1!$L$79)+4,(Tabelle1!$B94-Tabelle1!$L$79)/Tabelle1!$L$80+4))</f>
        <v>#N/A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IF(Tabelle1!$B95="",NA(),IF(ABS((Tabelle1!$B95-Tabelle1!$L$79)/Tabelle1!$L$80)&gt;3.5,3.5*(Tabelle1!$B95-Tabelle1!$L$79)/ABS(Tabelle1!$B95-Tabelle1!$L$79)+4,(Tabelle1!$B95-Tabelle1!$L$79)/Tabelle1!$L$80+4))</f>
        <v>#N/A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IF(Tabelle1!$B96="",NA(),IF(ABS((Tabelle1!$B96-Tabelle1!$L$79)/Tabelle1!$L$80)&gt;3.5,3.5*(Tabelle1!$B96-Tabelle1!$L$79)/ABS(Tabelle1!$B96-Tabelle1!$L$79)+4,(Tabelle1!$B96-Tabelle1!$L$79)/Tabelle1!$L$80+4))</f>
        <v>#N/A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IF(Tabelle1!$B97="",NA(),IF(ABS((Tabelle1!$B97-Tabelle1!$L$79)/Tabelle1!$L$80)&gt;3.5,3.5*(Tabelle1!$B97-Tabelle1!$L$79)/ABS(Tabelle1!$B97-Tabelle1!$L$79)+4,(Tabelle1!$B97-Tabelle1!$L$79)/Tabelle1!$L$80+4))</f>
        <v>#N/A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IF(Tabelle1!$B98="",NA(),IF(ABS((Tabelle1!$B98-Tabelle1!$L$79)/Tabelle1!$L$80)&gt;3.5,3.5*(Tabelle1!$B98-Tabelle1!$L$79)/ABS(Tabelle1!$B98-Tabelle1!$L$79)+4,(Tabelle1!$B98-Tabelle1!$L$79)/Tabelle1!$L$80+4))</f>
        <v>#N/A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IF(Tabelle1!$B99="",NA(),IF(ABS((Tabelle1!$B99-Tabelle1!$L$79)/Tabelle1!$L$80)&gt;3.5,3.5*(Tabelle1!$B99-Tabelle1!$L$79)/ABS(Tabelle1!$B99-Tabelle1!$L$79)+4,(Tabelle1!$B99-Tabelle1!$L$79)/Tabelle1!$L$80+4))</f>
        <v>#N/A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IF(Tabelle1!$B100="",NA(),IF(ABS((Tabelle1!$B100-Tabelle1!$L$79)/Tabelle1!$L$80)&gt;3.5,3.5*(Tabelle1!$B100-Tabelle1!$L$79)/ABS(Tabelle1!$B100-Tabelle1!$L$79)+4,(Tabelle1!$B100-Tabelle1!$L$79)/Tabelle1!$L$80+4))</f>
        <v>#N/A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IF(Tabelle1!$B101="",NA(),IF(ABS((Tabelle1!$B101-Tabelle1!$L$79)/Tabelle1!$L$80)&gt;3.5,3.5*(Tabelle1!$B101-Tabelle1!$L$79)/ABS(Tabelle1!$B101-Tabelle1!$L$79)+4,(Tabelle1!$B101-Tabelle1!$L$79)/Tabelle1!$L$80+4))</f>
        <v>#N/A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IF(Tabelle1!$B102="",NA(),IF(ABS((Tabelle1!$B102-Tabelle1!$L$79)/Tabelle1!$L$80)&gt;3.5,3.5*(Tabelle1!$B102-Tabelle1!$L$79)/ABS(Tabelle1!$B102-Tabelle1!$L$79)+4,(Tabelle1!$B102-Tabelle1!$L$79)/Tabelle1!$L$80+4))</f>
        <v>#N/A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IF(Tabelle1!$B103="",NA(),IF(ABS((Tabelle1!$B103-Tabelle1!$L$79)/Tabelle1!$L$80)&gt;3.5,3.5*(Tabelle1!$B103-Tabelle1!$L$79)/ABS(Tabelle1!$B103-Tabelle1!$L$79)+4,(Tabelle1!$B103-Tabelle1!$L$79)/Tabelle1!$L$80+4))</f>
        <v>#N/A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IF(Tabelle1!$B104="",NA(),IF(ABS((Tabelle1!$B104-Tabelle1!$L$79)/Tabelle1!$L$80)&gt;3.5,3.5*(Tabelle1!$B104-Tabelle1!$L$79)/ABS(Tabelle1!$B104-Tabelle1!$L$79)+4,(Tabelle1!$B104-Tabelle1!$L$79)/Tabelle1!$L$80+4))</f>
        <v>#N/A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IF(Tabelle1!$B105="",NA(),IF(ABS((Tabelle1!$B105-Tabelle1!$L$79)/Tabelle1!$L$80)&gt;3.5,3.5*(Tabelle1!$B105-Tabelle1!$L$79)/ABS(Tabelle1!$B105-Tabelle1!$L$79)+4,(Tabelle1!$B105-Tabelle1!$L$79)/Tabelle1!$L$80+4))</f>
        <v>#N/A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IF(Tabelle1!$B106="",NA(),IF(ABS((Tabelle1!$B106-Tabelle1!$L$79)/Tabelle1!$L$80)&gt;3.5,3.5*(Tabelle1!$B106-Tabelle1!$L$79)/ABS(Tabelle1!$B106-Tabelle1!$L$79)+4,(Tabelle1!$B106-Tabelle1!$L$79)/Tabelle1!$L$80+4))</f>
        <v>#N/A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IF(Tabelle1!$B107="",NA(),IF(ABS((Tabelle1!$B107-Tabelle1!$L$79)/Tabelle1!$L$80)&gt;3.5,3.5*(Tabelle1!$B107-Tabelle1!$L$79)/ABS(Tabelle1!$B107-Tabelle1!$L$79)+4,(Tabelle1!$B107-Tabelle1!$L$79)/Tabelle1!$L$80+4))</f>
        <v>#N/A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IF(Tabelle1!$B108="",NA(),IF(ABS((Tabelle1!$B108-Tabelle1!$L$79)/Tabelle1!$L$80)&gt;3.5,3.5*(Tabelle1!$B108-Tabelle1!$L$79)/ABS(Tabelle1!$B108-Tabelle1!$L$79)+4,(Tabelle1!$B108-Tabelle1!$L$79)/Tabelle1!$L$80+4))</f>
        <v>#N/A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IF(Tabelle1!$B109="",NA(),IF(ABS((Tabelle1!$B109-Tabelle1!$L$79)/Tabelle1!$L$80)&gt;3.5,3.5*(Tabelle1!$B109-Tabelle1!$L$79)/ABS(Tabelle1!$B109-Tabelle1!$L$79)+4,(Tabelle1!$B109-Tabelle1!$L$79)/Tabelle1!$L$80+4))</f>
        <v>#N/A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13</v>
      </c>
      <c r="E201" s="2" t="s">
        <v>24</v>
      </c>
      <c r="F201" s="13" t="s">
        <v>14</v>
      </c>
      <c r="G201" s="13" t="s">
        <v>15</v>
      </c>
      <c r="H201" s="13" t="s">
        <v>16</v>
      </c>
      <c r="I201" s="13" t="s">
        <v>17</v>
      </c>
      <c r="J201" s="13" t="s">
        <v>18</v>
      </c>
      <c r="K201" s="13" t="s">
        <v>19</v>
      </c>
      <c r="L201" s="14" t="s">
        <v>20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IF(Tabelle1!$T85="",NA(),IF(ABS((Tabelle1!$T85-Tabelle1!$AD$79)/Tabelle1!$AD$80)&gt;3.5,3.5*(Tabelle1!$T85-Tabelle1!$AD$79)/ABS(Tabelle1!$T85-Tabelle1!$AD$79)+4,(Tabelle1!$T85-Tabelle1!$AD$79)/Tabelle1!$AD$80+4))</f>
        <v>#N/A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IF(Tabelle1!$T86="",NA(),IF(ABS((Tabelle1!$T86-Tabelle1!$AD$79)/Tabelle1!$AD$80)&gt;3.5,3.5*(Tabelle1!$T86-Tabelle1!$AD$79)/ABS(Tabelle1!$T86-Tabelle1!$AD$79)+4,(Tabelle1!$T86-Tabelle1!$AD$79)/Tabelle1!$AD$80+4))</f>
        <v>#N/A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IF(Tabelle1!$T87="",NA(),IF(ABS((Tabelle1!$T87-Tabelle1!$AD$79)/Tabelle1!$AD$80)&gt;3.5,3.5*(Tabelle1!$T87-Tabelle1!$AD$79)/ABS(Tabelle1!$T87-Tabelle1!$AD$79)+4,(Tabelle1!$T87-Tabelle1!$AD$79)/Tabelle1!$AD$80+4))</f>
        <v>#N/A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IF(Tabelle1!$T88="",NA(),IF(ABS((Tabelle1!$T88-Tabelle1!$AD$79)/Tabelle1!$AD$80)&gt;3.5,3.5*(Tabelle1!$T88-Tabelle1!$AD$79)/ABS(Tabelle1!$T88-Tabelle1!$AD$79)+4,(Tabelle1!$T88-Tabelle1!$AD$79)/Tabelle1!$AD$80+4))</f>
        <v>#N/A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IF(Tabelle1!$T89="",NA(),IF(ABS((Tabelle1!$T89-Tabelle1!$AD$79)/Tabelle1!$AD$80)&gt;3.5,3.5*(Tabelle1!$T89-Tabelle1!$AD$79)/ABS(Tabelle1!$T89-Tabelle1!$AD$79)+4,(Tabelle1!$T89-Tabelle1!$AD$79)/Tabelle1!$AD$80+4))</f>
        <v>#N/A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IF(Tabelle1!$T90="",NA(),IF(ABS((Tabelle1!$T90-Tabelle1!$AD$79)/Tabelle1!$AD$80)&gt;3.5,3.5*(Tabelle1!$T90-Tabelle1!$AD$79)/ABS(Tabelle1!$T90-Tabelle1!$AD$79)+4,(Tabelle1!$T90-Tabelle1!$AD$79)/Tabelle1!$AD$80+4))</f>
        <v>#N/A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IF(Tabelle1!$T91="",NA(),IF(ABS((Tabelle1!$T91-Tabelle1!$AD$79)/Tabelle1!$AD$80)&gt;3.5,3.5*(Tabelle1!$T91-Tabelle1!$AD$79)/ABS(Tabelle1!$T91-Tabelle1!$AD$79)+4,(Tabelle1!$T91-Tabelle1!$AD$79)/Tabelle1!$AD$80+4))</f>
        <v>#N/A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IF(Tabelle1!$T92="",NA(),IF(ABS((Tabelle1!$T92-Tabelle1!$AD$79)/Tabelle1!$AD$80)&gt;3.5,3.5*(Tabelle1!$T92-Tabelle1!$AD$79)/ABS(Tabelle1!$T92-Tabelle1!$AD$79)+4,(Tabelle1!$T92-Tabelle1!$AD$79)/Tabelle1!$AD$80+4))</f>
        <v>#N/A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IF(Tabelle1!$T93="",NA(),IF(ABS((Tabelle1!$T93-Tabelle1!$AD$79)/Tabelle1!$AD$80)&gt;3.5,3.5*(Tabelle1!$T93-Tabelle1!$AD$79)/ABS(Tabelle1!$T93-Tabelle1!$AD$79)+4,(Tabelle1!$T93-Tabelle1!$AD$79)/Tabelle1!$AD$80+4))</f>
        <v>#N/A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IF(Tabelle1!$T94="",NA(),IF(ABS((Tabelle1!$T94-Tabelle1!$AD$79)/Tabelle1!$AD$80)&gt;3.5,3.5*(Tabelle1!$T94-Tabelle1!$AD$79)/ABS(Tabelle1!$T94-Tabelle1!$AD$79)+4,(Tabelle1!$T94-Tabelle1!$AD$79)/Tabelle1!$AD$80+4))</f>
        <v>#N/A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IF(Tabelle1!$T95="",NA(),IF(ABS((Tabelle1!$T95-Tabelle1!$AD$79)/Tabelle1!$AD$80)&gt;3.5,3.5*(Tabelle1!$T95-Tabelle1!$AD$79)/ABS(Tabelle1!$T95-Tabelle1!$AD$79)+4,(Tabelle1!$T95-Tabelle1!$AD$79)/Tabelle1!$AD$80+4))</f>
        <v>#N/A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IF(Tabelle1!$T96="",NA(),IF(ABS((Tabelle1!$T96-Tabelle1!$AD$79)/Tabelle1!$AD$80)&gt;3.5,3.5*(Tabelle1!$T96-Tabelle1!$AD$79)/ABS(Tabelle1!$T96-Tabelle1!$AD$79)+4,(Tabelle1!$T96-Tabelle1!$AD$79)/Tabelle1!$AD$80+4))</f>
        <v>#N/A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IF(Tabelle1!$T97="",NA(),IF(ABS((Tabelle1!$T97-Tabelle1!$AD$79)/Tabelle1!$AD$80)&gt;3.5,3.5*(Tabelle1!$T97-Tabelle1!$AD$79)/ABS(Tabelle1!$T97-Tabelle1!$AD$79)+4,(Tabelle1!$T97-Tabelle1!$AD$79)/Tabelle1!$AD$80+4))</f>
        <v>#N/A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IF(Tabelle1!$T98="",NA(),IF(ABS((Tabelle1!$T98-Tabelle1!$AD$79)/Tabelle1!$AD$80)&gt;3.5,3.5*(Tabelle1!$T98-Tabelle1!$AD$79)/ABS(Tabelle1!$T98-Tabelle1!$AD$79)+4,(Tabelle1!$T98-Tabelle1!$AD$79)/Tabelle1!$AD$80+4))</f>
        <v>#N/A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IF(Tabelle1!$T99="",NA(),IF(ABS((Tabelle1!$T99-Tabelle1!$AD$79)/Tabelle1!$AD$80)&gt;3.5,3.5*(Tabelle1!$T99-Tabelle1!$AD$79)/ABS(Tabelle1!$T99-Tabelle1!$AD$79)+4,(Tabelle1!$T99-Tabelle1!$AD$79)/Tabelle1!$AD$80+4))</f>
        <v>#N/A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IF(Tabelle1!$T100="",NA(),IF(ABS((Tabelle1!$T100-Tabelle1!$AD$79)/Tabelle1!$AD$80)&gt;3.5,3.5*(Tabelle1!$T100-Tabelle1!$AD$79)/ABS(Tabelle1!$T100-Tabelle1!$AD$79)+4,(Tabelle1!$T100-Tabelle1!$AD$79)/Tabelle1!$AD$80+4))</f>
        <v>#N/A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IF(Tabelle1!$T101="",NA(),IF(ABS((Tabelle1!$T101-Tabelle1!$AD$79)/Tabelle1!$AD$80)&gt;3.5,3.5*(Tabelle1!$T101-Tabelle1!$AD$79)/ABS(Tabelle1!$T101-Tabelle1!$AD$79)+4,(Tabelle1!$T101-Tabelle1!$AD$79)/Tabelle1!$AD$80+4))</f>
        <v>#N/A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IF(Tabelle1!$T102="",NA(),IF(ABS((Tabelle1!$T102-Tabelle1!$AD$79)/Tabelle1!$AD$80)&gt;3.5,3.5*(Tabelle1!$T102-Tabelle1!$AD$79)/ABS(Tabelle1!$T102-Tabelle1!$AD$79)+4,(Tabelle1!$T102-Tabelle1!$AD$79)/Tabelle1!$AD$80+4))</f>
        <v>#N/A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IF(Tabelle1!$T103="",NA(),IF(ABS((Tabelle1!$T103-Tabelle1!$AD$79)/Tabelle1!$AD$80)&gt;3.5,3.5*(Tabelle1!$T103-Tabelle1!$AD$79)/ABS(Tabelle1!$T103-Tabelle1!$AD$79)+4,(Tabelle1!$T103-Tabelle1!$AD$79)/Tabelle1!$AD$80+4))</f>
        <v>#N/A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IF(Tabelle1!$T104="",NA(),IF(ABS((Tabelle1!$T104-Tabelle1!$AD$79)/Tabelle1!$AD$80)&gt;3.5,3.5*(Tabelle1!$T104-Tabelle1!$AD$79)/ABS(Tabelle1!$T104-Tabelle1!$AD$79)+4,(Tabelle1!$T104-Tabelle1!$AD$79)/Tabelle1!$AD$80+4))</f>
        <v>#N/A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IF(Tabelle1!$T105="",NA(),IF(ABS((Tabelle1!$T105-Tabelle1!$AD$79)/Tabelle1!$AD$80)&gt;3.5,3.5*(Tabelle1!$T105-Tabelle1!$AD$79)/ABS(Tabelle1!$T105-Tabelle1!$AD$79)+4,(Tabelle1!$T105-Tabelle1!$AD$79)/Tabelle1!$AD$80+4))</f>
        <v>#N/A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IF(Tabelle1!$T106="",NA(),IF(ABS((Tabelle1!$T106-Tabelle1!$AD$79)/Tabelle1!$AD$80)&gt;3.5,3.5*(Tabelle1!$T106-Tabelle1!$AD$79)/ABS(Tabelle1!$T106-Tabelle1!$AD$79)+4,(Tabelle1!$T106-Tabelle1!$AD$79)/Tabelle1!$AD$80+4))</f>
        <v>#N/A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IF(Tabelle1!$T107="",NA(),IF(ABS((Tabelle1!$T107-Tabelle1!$AD$79)/Tabelle1!$AD$80)&gt;3.5,3.5*(Tabelle1!$T107-Tabelle1!$AD$79)/ABS(Tabelle1!$T107-Tabelle1!$AD$79)+4,(Tabelle1!$T107-Tabelle1!$AD$79)/Tabelle1!$AD$80+4))</f>
        <v>#N/A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IF(Tabelle1!$T108="",NA(),IF(ABS((Tabelle1!$T108-Tabelle1!$AD$79)/Tabelle1!$AD$80)&gt;3.5,3.5*(Tabelle1!$T108-Tabelle1!$AD$79)/ABS(Tabelle1!$T108-Tabelle1!$AD$79)+4,(Tabelle1!$T108-Tabelle1!$AD$79)/Tabelle1!$AD$80+4))</f>
        <v>#N/A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IF(Tabelle1!$T109="",NA(),IF(ABS((Tabelle1!$T109-Tabelle1!$AD$79)/Tabelle1!$AD$80)&gt;3.5,3.5*(Tabelle1!$T109-Tabelle1!$AD$79)/ABS(Tabelle1!$T109-Tabelle1!$AD$79)+4,(Tabelle1!$T109-Tabelle1!$AD$79)/Tabelle1!$AD$80+4))</f>
        <v>#N/A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13</v>
      </c>
      <c r="E229" s="2" t="s">
        <v>24</v>
      </c>
      <c r="F229" s="13" t="s">
        <v>14</v>
      </c>
      <c r="G229" s="13" t="s">
        <v>15</v>
      </c>
      <c r="H229" s="13" t="s">
        <v>16</v>
      </c>
      <c r="I229" s="13" t="s">
        <v>17</v>
      </c>
      <c r="J229" s="13" t="s">
        <v>18</v>
      </c>
      <c r="K229" s="13" t="s">
        <v>19</v>
      </c>
      <c r="L229" s="14" t="s">
        <v>20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IF(Tabelle1!$AL85="",NA(),IF(ABS((Tabelle1!$AL85-Tabelle1!$AV$79)/Tabelle1!$AV$80)&gt;3.5,3.5*(Tabelle1!$AL85-Tabelle1!$AV$79)/ABS(Tabelle1!$AL85-Tabelle1!$AV$79)+4,(Tabelle1!$AL85-Tabelle1!$AV$79)/Tabelle1!$AV$80+4))</f>
        <v>#N/A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IF(Tabelle1!$AL86="",NA(),IF(ABS((Tabelle1!$AL86-Tabelle1!$AV$79)/Tabelle1!$AV$80)&gt;3.5,3.5*(Tabelle1!$AL86-Tabelle1!$AV$79)/ABS(Tabelle1!$AL86-Tabelle1!$AV$79)+4,(Tabelle1!$AL86-Tabelle1!$AV$79)/Tabelle1!$AV$80+4))</f>
        <v>#N/A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IF(Tabelle1!$AL87="",NA(),IF(ABS((Tabelle1!$AL87-Tabelle1!$AV$79)/Tabelle1!$AV$80)&gt;3.5,3.5*(Tabelle1!$AL87-Tabelle1!$AV$79)/ABS(Tabelle1!$AL87-Tabelle1!$AV$79)+4,(Tabelle1!$AL87-Tabelle1!$AV$79)/Tabelle1!$AV$80+4))</f>
        <v>#N/A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IF(Tabelle1!$AL88="",NA(),IF(ABS((Tabelle1!$AL88-Tabelle1!$AV$79)/Tabelle1!$AV$80)&gt;3.5,3.5*(Tabelle1!$AL88-Tabelle1!$AV$79)/ABS(Tabelle1!$AL88-Tabelle1!$AV$79)+4,(Tabelle1!$AL88-Tabelle1!$AV$79)/Tabelle1!$AV$80+4))</f>
        <v>#N/A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IF(Tabelle1!$AL89="",NA(),IF(ABS((Tabelle1!$AL89-Tabelle1!$AV$79)/Tabelle1!$AV$80)&gt;3.5,3.5*(Tabelle1!$AL89-Tabelle1!$AV$79)/ABS(Tabelle1!$AL89-Tabelle1!$AV$79)+4,(Tabelle1!$AL89-Tabelle1!$AV$79)/Tabelle1!$AV$80+4))</f>
        <v>#N/A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IF(Tabelle1!$AL90="",NA(),IF(ABS((Tabelle1!$AL90-Tabelle1!$AV$79)/Tabelle1!$AV$80)&gt;3.5,3.5*(Tabelle1!$AL90-Tabelle1!$AV$79)/ABS(Tabelle1!$AL90-Tabelle1!$AV$79)+4,(Tabelle1!$AL90-Tabelle1!$AV$79)/Tabelle1!$AV$80+4))</f>
        <v>#N/A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IF(Tabelle1!$AL91="",NA(),IF(ABS((Tabelle1!$AL91-Tabelle1!$AV$79)/Tabelle1!$AV$80)&gt;3.5,3.5*(Tabelle1!$AL91-Tabelle1!$AV$79)/ABS(Tabelle1!$AL91-Tabelle1!$AV$79)+4,(Tabelle1!$AL91-Tabelle1!$AV$79)/Tabelle1!$AV$80+4))</f>
        <v>#N/A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IF(Tabelle1!$AL92="",NA(),IF(ABS((Tabelle1!$AL92-Tabelle1!$AV$79)/Tabelle1!$AV$80)&gt;3.5,3.5*(Tabelle1!$AL92-Tabelle1!$AV$79)/ABS(Tabelle1!$AL92-Tabelle1!$AV$79)+4,(Tabelle1!$AL92-Tabelle1!$AV$79)/Tabelle1!$AV$80+4))</f>
        <v>#N/A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IF(Tabelle1!$AL93="",NA(),IF(ABS((Tabelle1!$AL93-Tabelle1!$AV$79)/Tabelle1!$AV$80)&gt;3.5,3.5*(Tabelle1!$AL93-Tabelle1!$AV$79)/ABS(Tabelle1!$AL93-Tabelle1!$AV$79)+4,(Tabelle1!$AL93-Tabelle1!$AV$79)/Tabelle1!$AV$80+4))</f>
        <v>#N/A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IF(Tabelle1!$AL94="",NA(),IF(ABS((Tabelle1!$AL94-Tabelle1!$AV$79)/Tabelle1!$AV$80)&gt;3.5,3.5*(Tabelle1!$AL94-Tabelle1!$AV$79)/ABS(Tabelle1!$AL94-Tabelle1!$AV$79)+4,(Tabelle1!$AL94-Tabelle1!$AV$79)/Tabelle1!$AV$80+4))</f>
        <v>#N/A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IF(Tabelle1!$AL95="",NA(),IF(ABS((Tabelle1!$AL95-Tabelle1!$AV$79)/Tabelle1!$AV$80)&gt;3.5,3.5*(Tabelle1!$AL95-Tabelle1!$AV$79)/ABS(Tabelle1!$AL95-Tabelle1!$AV$79)+4,(Tabelle1!$AL95-Tabelle1!$AV$79)/Tabelle1!$AV$80+4))</f>
        <v>#N/A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IF(Tabelle1!$AL96="",NA(),IF(ABS((Tabelle1!$AL96-Tabelle1!$AV$79)/Tabelle1!$AV$80)&gt;3.5,3.5*(Tabelle1!$AL96-Tabelle1!$AV$79)/ABS(Tabelle1!$AL96-Tabelle1!$AV$79)+4,(Tabelle1!$AL96-Tabelle1!$AV$79)/Tabelle1!$AV$80+4))</f>
        <v>#N/A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IF(Tabelle1!$AL97="",NA(),IF(ABS((Tabelle1!$AL97-Tabelle1!$AV$79)/Tabelle1!$AV$80)&gt;3.5,3.5*(Tabelle1!$AL97-Tabelle1!$AV$79)/ABS(Tabelle1!$AL97-Tabelle1!$AV$79)+4,(Tabelle1!$AL97-Tabelle1!$AV$79)/Tabelle1!$AV$80+4))</f>
        <v>#N/A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IF(Tabelle1!$AL98="",NA(),IF(ABS((Tabelle1!$AL98-Tabelle1!$AV$79)/Tabelle1!$AV$80)&gt;3.5,3.5*(Tabelle1!$AL98-Tabelle1!$AV$79)/ABS(Tabelle1!$AL98-Tabelle1!$AV$79)+4,(Tabelle1!$AL98-Tabelle1!$AV$79)/Tabelle1!$AV$80+4))</f>
        <v>#N/A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IF(Tabelle1!$AL99="",NA(),IF(ABS((Tabelle1!$AL99-Tabelle1!$AV$79)/Tabelle1!$AV$80)&gt;3.5,3.5*(Tabelle1!$AL99-Tabelle1!$AV$79)/ABS(Tabelle1!$AL99-Tabelle1!$AV$79)+4,(Tabelle1!$AL99-Tabelle1!$AV$79)/Tabelle1!$AV$80+4))</f>
        <v>#N/A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IF(Tabelle1!$AL100="",NA(),IF(ABS((Tabelle1!$AL100-Tabelle1!$AV$79)/Tabelle1!$AV$80)&gt;3.5,3.5*(Tabelle1!$AL100-Tabelle1!$AV$79)/ABS(Tabelle1!$AL100-Tabelle1!$AV$79)+4,(Tabelle1!$AL100-Tabelle1!$AV$79)/Tabelle1!$AV$80+4))</f>
        <v>#N/A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IF(Tabelle1!$AL101="",NA(),IF(ABS((Tabelle1!$AL101-Tabelle1!$AV$79)/Tabelle1!$AV$80)&gt;3.5,3.5*(Tabelle1!$AL101-Tabelle1!$AV$79)/ABS(Tabelle1!$AL101-Tabelle1!$AV$79)+4,(Tabelle1!$AL101-Tabelle1!$AV$79)/Tabelle1!$AV$80+4))</f>
        <v>#N/A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IF(Tabelle1!$AL102="",NA(),IF(ABS((Tabelle1!$AL102-Tabelle1!$AV$79)/Tabelle1!$AV$80)&gt;3.5,3.5*(Tabelle1!$AL102-Tabelle1!$AV$79)/ABS(Tabelle1!$AL102-Tabelle1!$AV$79)+4,(Tabelle1!$AL102-Tabelle1!$AV$79)/Tabelle1!$AV$80+4))</f>
        <v>#N/A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IF(Tabelle1!$AL103="",NA(),IF(ABS((Tabelle1!$AL103-Tabelle1!$AV$79)/Tabelle1!$AV$80)&gt;3.5,3.5*(Tabelle1!$AL103-Tabelle1!$AV$79)/ABS(Tabelle1!$AL103-Tabelle1!$AV$79)+4,(Tabelle1!$AL103-Tabelle1!$AV$79)/Tabelle1!$AV$80+4))</f>
        <v>#N/A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IF(Tabelle1!$AL104="",NA(),IF(ABS((Tabelle1!$AL104-Tabelle1!$AV$79)/Tabelle1!$AV$80)&gt;3.5,3.5*(Tabelle1!$AL104-Tabelle1!$AV$79)/ABS(Tabelle1!$AL104-Tabelle1!$AV$79)+4,(Tabelle1!$AL104-Tabelle1!$AV$79)/Tabelle1!$AV$80+4))</f>
        <v>#N/A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IF(Tabelle1!$AL105="",NA(),IF(ABS((Tabelle1!$AL105-Tabelle1!$AV$79)/Tabelle1!$AV$80)&gt;3.5,3.5*(Tabelle1!$AL105-Tabelle1!$AV$79)/ABS(Tabelle1!$AL105-Tabelle1!$AV$79)+4,(Tabelle1!$AL105-Tabelle1!$AV$79)/Tabelle1!$AV$80+4))</f>
        <v>#N/A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IF(Tabelle1!$AL106="",NA(),IF(ABS((Tabelle1!$AL106-Tabelle1!$AV$79)/Tabelle1!$AV$80)&gt;3.5,3.5*(Tabelle1!$AL106-Tabelle1!$AV$79)/ABS(Tabelle1!$AL106-Tabelle1!$AV$79)+4,(Tabelle1!$AL106-Tabelle1!$AV$79)/Tabelle1!$AV$80+4))</f>
        <v>#N/A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IF(Tabelle1!$AL107="",NA(),IF(ABS((Tabelle1!$AL107-Tabelle1!$AV$79)/Tabelle1!$AV$80)&gt;3.5,3.5*(Tabelle1!$AL107-Tabelle1!$AV$79)/ABS(Tabelle1!$AL107-Tabelle1!$AV$79)+4,(Tabelle1!$AL107-Tabelle1!$AV$79)/Tabelle1!$AV$80+4))</f>
        <v>#N/A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IF(Tabelle1!$AL108="",NA(),IF(ABS((Tabelle1!$AL108-Tabelle1!$AV$79)/Tabelle1!$AV$80)&gt;3.5,3.5*(Tabelle1!$AL108-Tabelle1!$AV$79)/ABS(Tabelle1!$AL108-Tabelle1!$AV$79)+4,(Tabelle1!$AL108-Tabelle1!$AV$79)/Tabelle1!$AV$80+4))</f>
        <v>#N/A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IF(Tabelle1!$AL109="",NA(),IF(ABS((Tabelle1!$AL109-Tabelle1!$AV$79)/Tabelle1!$AV$80)&gt;3.5,3.5*(Tabelle1!$AL109-Tabelle1!$AV$79)/ABS(Tabelle1!$AL109-Tabelle1!$AV$79)+4,(Tabelle1!$AL109-Tabelle1!$AV$79)/Tabelle1!$AV$80+4))</f>
        <v>#N/A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13</v>
      </c>
      <c r="E257" t="s">
        <v>21</v>
      </c>
      <c r="F257" s="5" t="s">
        <v>14</v>
      </c>
      <c r="G257" s="5" t="s">
        <v>15</v>
      </c>
      <c r="H257" s="5" t="s">
        <v>16</v>
      </c>
      <c r="I257" s="5" t="s">
        <v>17</v>
      </c>
      <c r="J257" s="5" t="s">
        <v>18</v>
      </c>
      <c r="K257" s="5" t="s">
        <v>19</v>
      </c>
      <c r="L257" s="6" t="s">
        <v>20</v>
      </c>
    </row>
    <row r="258" spans="4:12" x14ac:dyDescent="0.15">
      <c r="L258" s="7"/>
    </row>
    <row r="259" spans="4:12" x14ac:dyDescent="0.15">
      <c r="D259" s="8">
        <v>1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13</v>
      </c>
      <c r="E285" s="2" t="s">
        <v>24</v>
      </c>
      <c r="F285" s="13" t="s">
        <v>14</v>
      </c>
      <c r="G285" s="13" t="s">
        <v>15</v>
      </c>
      <c r="H285" s="13" t="s">
        <v>16</v>
      </c>
      <c r="I285" s="13" t="s">
        <v>17</v>
      </c>
      <c r="J285" s="13" t="s">
        <v>18</v>
      </c>
      <c r="K285" s="13" t="s">
        <v>19</v>
      </c>
      <c r="L285" s="14" t="s">
        <v>20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13</v>
      </c>
      <c r="E313" s="2" t="s">
        <v>24</v>
      </c>
      <c r="F313" s="13" t="s">
        <v>14</v>
      </c>
      <c r="G313" s="13" t="s">
        <v>15</v>
      </c>
      <c r="H313" s="13" t="s">
        <v>16</v>
      </c>
      <c r="I313" s="13" t="s">
        <v>17</v>
      </c>
      <c r="J313" s="13" t="s">
        <v>18</v>
      </c>
      <c r="K313" s="13" t="s">
        <v>19</v>
      </c>
      <c r="L313" s="14" t="s">
        <v>20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13</v>
      </c>
      <c r="E341" t="s">
        <v>21</v>
      </c>
      <c r="F341" s="5" t="s">
        <v>14</v>
      </c>
      <c r="G341" s="5" t="s">
        <v>15</v>
      </c>
      <c r="H341" s="5" t="s">
        <v>16</v>
      </c>
      <c r="I341" s="5" t="s">
        <v>17</v>
      </c>
      <c r="J341" s="5" t="s">
        <v>18</v>
      </c>
      <c r="K341" s="5" t="s">
        <v>19</v>
      </c>
      <c r="L341" s="6" t="s">
        <v>20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13</v>
      </c>
      <c r="E369" s="2" t="s">
        <v>24</v>
      </c>
      <c r="F369" s="13" t="s">
        <v>14</v>
      </c>
      <c r="G369" s="13" t="s">
        <v>15</v>
      </c>
      <c r="H369" s="13" t="s">
        <v>16</v>
      </c>
      <c r="I369" s="13" t="s">
        <v>17</v>
      </c>
      <c r="J369" s="13" t="s">
        <v>18</v>
      </c>
      <c r="K369" s="13" t="s">
        <v>19</v>
      </c>
      <c r="L369" s="14" t="s">
        <v>20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13</v>
      </c>
      <c r="E397" s="2" t="s">
        <v>24</v>
      </c>
      <c r="F397" s="13" t="s">
        <v>14</v>
      </c>
      <c r="G397" s="13" t="s">
        <v>15</v>
      </c>
      <c r="H397" s="13" t="s">
        <v>16</v>
      </c>
      <c r="I397" s="13" t="s">
        <v>17</v>
      </c>
      <c r="J397" s="13" t="s">
        <v>18</v>
      </c>
      <c r="K397" s="13" t="s">
        <v>19</v>
      </c>
      <c r="L397" s="14" t="s">
        <v>20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13</v>
      </c>
      <c r="E425" t="s">
        <v>21</v>
      </c>
      <c r="F425" s="5" t="s">
        <v>14</v>
      </c>
      <c r="G425" s="5" t="s">
        <v>15</v>
      </c>
      <c r="H425" s="5" t="s">
        <v>16</v>
      </c>
      <c r="I425" s="5" t="s">
        <v>17</v>
      </c>
      <c r="J425" s="5" t="s">
        <v>18</v>
      </c>
      <c r="K425" s="5" t="s">
        <v>19</v>
      </c>
      <c r="L425" s="6" t="s">
        <v>20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13</v>
      </c>
      <c r="E453" s="2" t="s">
        <v>24</v>
      </c>
      <c r="F453" s="13" t="s">
        <v>14</v>
      </c>
      <c r="G453" s="13" t="s">
        <v>15</v>
      </c>
      <c r="H453" s="13" t="s">
        <v>16</v>
      </c>
      <c r="I453" s="13" t="s">
        <v>17</v>
      </c>
      <c r="J453" s="13" t="s">
        <v>18</v>
      </c>
      <c r="K453" s="13" t="s">
        <v>19</v>
      </c>
      <c r="L453" s="14" t="s">
        <v>20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13</v>
      </c>
      <c r="E481" s="2" t="s">
        <v>24</v>
      </c>
      <c r="F481" s="13" t="s">
        <v>14</v>
      </c>
      <c r="G481" s="13" t="s">
        <v>15</v>
      </c>
      <c r="H481" s="13" t="s">
        <v>16</v>
      </c>
      <c r="I481" s="13" t="s">
        <v>17</v>
      </c>
      <c r="J481" s="13" t="s">
        <v>18</v>
      </c>
      <c r="K481" s="13" t="s">
        <v>19</v>
      </c>
      <c r="L481" s="14" t="s">
        <v>20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13</v>
      </c>
      <c r="E509" t="s">
        <v>21</v>
      </c>
      <c r="F509" s="5" t="s">
        <v>14</v>
      </c>
      <c r="G509" s="5" t="s">
        <v>15</v>
      </c>
      <c r="H509" s="5" t="s">
        <v>16</v>
      </c>
      <c r="I509" s="5" t="s">
        <v>17</v>
      </c>
      <c r="J509" s="5" t="s">
        <v>18</v>
      </c>
      <c r="K509" s="5" t="s">
        <v>19</v>
      </c>
      <c r="L509" s="6" t="s">
        <v>20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13</v>
      </c>
      <c r="E537" s="2" t="s">
        <v>24</v>
      </c>
      <c r="F537" s="13" t="s">
        <v>14</v>
      </c>
      <c r="G537" s="13" t="s">
        <v>15</v>
      </c>
      <c r="H537" s="13" t="s">
        <v>16</v>
      </c>
      <c r="I537" s="13" t="s">
        <v>17</v>
      </c>
      <c r="J537" s="13" t="s">
        <v>18</v>
      </c>
      <c r="K537" s="13" t="s">
        <v>19</v>
      </c>
      <c r="L537" s="14" t="s">
        <v>20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13</v>
      </c>
      <c r="E565" s="2" t="s">
        <v>24</v>
      </c>
      <c r="F565" s="13" t="s">
        <v>14</v>
      </c>
      <c r="G565" s="13" t="s">
        <v>15</v>
      </c>
      <c r="H565" s="13" t="s">
        <v>16</v>
      </c>
      <c r="I565" s="13" t="s">
        <v>17</v>
      </c>
      <c r="J565" s="13" t="s">
        <v>18</v>
      </c>
      <c r="K565" s="13" t="s">
        <v>19</v>
      </c>
      <c r="L565" s="14" t="s">
        <v>20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13</v>
      </c>
      <c r="E593" t="s">
        <v>21</v>
      </c>
      <c r="F593" s="5" t="s">
        <v>14</v>
      </c>
      <c r="G593" s="5" t="s">
        <v>15</v>
      </c>
      <c r="H593" s="5" t="s">
        <v>16</v>
      </c>
      <c r="I593" s="5" t="s">
        <v>17</v>
      </c>
      <c r="J593" s="5" t="s">
        <v>18</v>
      </c>
      <c r="K593" s="5" t="s">
        <v>19</v>
      </c>
      <c r="L593" s="6" t="s">
        <v>20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13</v>
      </c>
      <c r="E621" s="2" t="s">
        <v>24</v>
      </c>
      <c r="F621" s="13" t="s">
        <v>14</v>
      </c>
      <c r="G621" s="13" t="s">
        <v>15</v>
      </c>
      <c r="H621" s="13" t="s">
        <v>16</v>
      </c>
      <c r="I621" s="13" t="s">
        <v>17</v>
      </c>
      <c r="J621" s="13" t="s">
        <v>18</v>
      </c>
      <c r="K621" s="13" t="s">
        <v>19</v>
      </c>
      <c r="L621" s="14" t="s">
        <v>20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13</v>
      </c>
      <c r="E649" s="2" t="s">
        <v>24</v>
      </c>
      <c r="F649" s="13" t="s">
        <v>14</v>
      </c>
      <c r="G649" s="13" t="s">
        <v>15</v>
      </c>
      <c r="H649" s="13" t="s">
        <v>16</v>
      </c>
      <c r="I649" s="13" t="s">
        <v>17</v>
      </c>
      <c r="J649" s="13" t="s">
        <v>18</v>
      </c>
      <c r="K649" s="13" t="s">
        <v>19</v>
      </c>
      <c r="L649" s="14" t="s">
        <v>20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13</v>
      </c>
      <c r="E677" t="s">
        <v>21</v>
      </c>
      <c r="F677" s="5" t="s">
        <v>14</v>
      </c>
      <c r="G677" s="5" t="s">
        <v>15</v>
      </c>
      <c r="H677" s="5" t="s">
        <v>16</v>
      </c>
      <c r="I677" s="5" t="s">
        <v>17</v>
      </c>
      <c r="J677" s="5" t="s">
        <v>18</v>
      </c>
      <c r="K677" s="5" t="s">
        <v>19</v>
      </c>
      <c r="L677" s="6" t="s">
        <v>20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13</v>
      </c>
      <c r="E705" s="2" t="s">
        <v>24</v>
      </c>
      <c r="F705" s="13" t="s">
        <v>14</v>
      </c>
      <c r="G705" s="13" t="s">
        <v>15</v>
      </c>
      <c r="H705" s="13" t="s">
        <v>16</v>
      </c>
      <c r="I705" s="13" t="s">
        <v>17</v>
      </c>
      <c r="J705" s="13" t="s">
        <v>18</v>
      </c>
      <c r="K705" s="13" t="s">
        <v>19</v>
      </c>
      <c r="L705" s="14" t="s">
        <v>20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13</v>
      </c>
      <c r="E733" s="2" t="s">
        <v>24</v>
      </c>
      <c r="F733" s="13" t="s">
        <v>14</v>
      </c>
      <c r="G733" s="13" t="s">
        <v>15</v>
      </c>
      <c r="H733" s="13" t="s">
        <v>16</v>
      </c>
      <c r="I733" s="13" t="s">
        <v>17</v>
      </c>
      <c r="J733" s="13" t="s">
        <v>18</v>
      </c>
      <c r="K733" s="13" t="s">
        <v>19</v>
      </c>
      <c r="L733" s="14" t="s">
        <v>20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13</v>
      </c>
      <c r="E761" t="s">
        <v>21</v>
      </c>
      <c r="F761" s="5" t="s">
        <v>14</v>
      </c>
      <c r="G761" s="5" t="s">
        <v>15</v>
      </c>
      <c r="H761" s="5" t="s">
        <v>16</v>
      </c>
      <c r="I761" s="5" t="s">
        <v>17</v>
      </c>
      <c r="J761" s="5" t="s">
        <v>18</v>
      </c>
      <c r="K761" s="5" t="s">
        <v>19</v>
      </c>
      <c r="L761" s="6" t="s">
        <v>20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13</v>
      </c>
      <c r="E789" s="2" t="s">
        <v>24</v>
      </c>
      <c r="F789" s="13" t="s">
        <v>14</v>
      </c>
      <c r="G789" s="13" t="s">
        <v>15</v>
      </c>
      <c r="H789" s="13" t="s">
        <v>16</v>
      </c>
      <c r="I789" s="13" t="s">
        <v>17</v>
      </c>
      <c r="J789" s="13" t="s">
        <v>18</v>
      </c>
      <c r="K789" s="13" t="s">
        <v>19</v>
      </c>
      <c r="L789" s="14" t="s">
        <v>20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13</v>
      </c>
      <c r="E817" s="2" t="s">
        <v>24</v>
      </c>
      <c r="F817" s="13" t="s">
        <v>14</v>
      </c>
      <c r="G817" s="13" t="s">
        <v>15</v>
      </c>
      <c r="H817" s="13" t="s">
        <v>16</v>
      </c>
      <c r="I817" s="13" t="s">
        <v>17</v>
      </c>
      <c r="J817" s="13" t="s">
        <v>18</v>
      </c>
      <c r="K817" s="13" t="s">
        <v>19</v>
      </c>
      <c r="L817" s="14" t="s">
        <v>20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Kleger, Fabienne</cp:lastModifiedBy>
  <cp:lastPrinted>2023-10-13T08:32:02Z</cp:lastPrinted>
  <dcterms:created xsi:type="dcterms:W3CDTF">2005-09-09T12:29:27Z</dcterms:created>
  <dcterms:modified xsi:type="dcterms:W3CDTF">2024-04-24T06:42:00Z</dcterms:modified>
</cp:coreProperties>
</file>